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395" windowHeight="5190"/>
  </bookViews>
  <sheets>
    <sheet name="ДВ,ДЦ,Р" sheetId="1" r:id="rId1"/>
  </sheets>
  <calcPr calcId="125725"/>
</workbook>
</file>

<file path=xl/calcChain.xml><?xml version="1.0" encoding="utf-8"?>
<calcChain xmlns="http://schemas.openxmlformats.org/spreadsheetml/2006/main">
  <c r="N28" i="1"/>
  <c r="M28"/>
  <c r="L28"/>
  <c r="N110"/>
  <c r="L52"/>
  <c r="M52" s="1"/>
  <c r="N52" s="1"/>
  <c r="L38"/>
  <c r="M38" s="1"/>
  <c r="N38" s="1"/>
  <c r="L55"/>
  <c r="M55" s="1"/>
  <c r="N55" s="1"/>
  <c r="L54"/>
  <c r="M54" s="1"/>
  <c r="N54" s="1"/>
  <c r="L37"/>
  <c r="M37" s="1"/>
  <c r="N37" s="1"/>
  <c r="L51"/>
  <c r="M51" s="1"/>
  <c r="N51" s="1"/>
  <c r="L74"/>
  <c r="M74" s="1"/>
  <c r="N74" s="1"/>
  <c r="L73"/>
  <c r="M73" s="1"/>
  <c r="N73" s="1"/>
  <c r="L72"/>
  <c r="M72" s="1"/>
  <c r="N72" s="1"/>
  <c r="L50"/>
  <c r="M50" s="1"/>
  <c r="N50" s="1"/>
  <c r="L49"/>
  <c r="M49" s="1"/>
  <c r="N49" s="1"/>
  <c r="L21"/>
  <c r="M21" s="1"/>
  <c r="N21" s="1"/>
  <c r="N107"/>
  <c r="L87"/>
  <c r="M87" s="1"/>
  <c r="N87" s="1"/>
  <c r="L86"/>
  <c r="M86" s="1"/>
  <c r="N86" s="1"/>
  <c r="N98"/>
  <c r="N109"/>
  <c r="N106"/>
  <c r="N105"/>
  <c r="N102"/>
  <c r="N101"/>
  <c r="L79"/>
  <c r="M79" s="1"/>
  <c r="N79" s="1"/>
  <c r="L24"/>
  <c r="M24" s="1"/>
  <c r="N24" s="1"/>
  <c r="L31"/>
  <c r="M31" s="1"/>
  <c r="N31" s="1"/>
  <c r="L76"/>
  <c r="M76" s="1"/>
  <c r="N76" s="1"/>
  <c r="L94"/>
  <c r="M94" s="1"/>
  <c r="N94" s="1"/>
  <c r="L91"/>
  <c r="M91" s="1"/>
  <c r="N91" s="1"/>
  <c r="L90"/>
  <c r="M90" s="1"/>
  <c r="N90" s="1"/>
  <c r="L83"/>
  <c r="M83" s="1"/>
  <c r="N83" s="1"/>
  <c r="L80"/>
  <c r="M80" s="1"/>
  <c r="N80" s="1"/>
  <c r="L77"/>
  <c r="M77" s="1"/>
  <c r="N77" s="1"/>
  <c r="L69"/>
  <c r="M69" s="1"/>
  <c r="N69" s="1"/>
  <c r="L68"/>
  <c r="M68" s="1"/>
  <c r="N68" s="1"/>
  <c r="L65"/>
  <c r="M65" s="1"/>
  <c r="N65" s="1"/>
  <c r="L61"/>
  <c r="M61" s="1"/>
  <c r="N61" s="1"/>
  <c r="L62"/>
  <c r="M62" s="1"/>
  <c r="N62" s="1"/>
  <c r="L57"/>
  <c r="M57" s="1"/>
  <c r="N57" s="1"/>
  <c r="L47"/>
  <c r="M47" s="1"/>
  <c r="N47" s="1"/>
  <c r="L46"/>
  <c r="M46" s="1"/>
  <c r="N46" s="1"/>
  <c r="L43"/>
  <c r="M43" s="1"/>
  <c r="N43" s="1"/>
  <c r="L44"/>
  <c r="M44" s="1"/>
  <c r="N44" s="1"/>
  <c r="L41"/>
  <c r="M41" s="1"/>
  <c r="N41" s="1"/>
  <c r="L40"/>
  <c r="M40" s="1"/>
  <c r="N40" s="1"/>
  <c r="L36"/>
  <c r="M36" s="1"/>
  <c r="N36" s="1"/>
  <c r="L34"/>
  <c r="M34" s="1"/>
  <c r="N34" s="1"/>
  <c r="L32"/>
  <c r="M32" s="1"/>
  <c r="N32" s="1"/>
  <c r="L33"/>
  <c r="M33" s="1"/>
  <c r="N33" s="1"/>
  <c r="L27"/>
  <c r="M27" s="1"/>
  <c r="N27" s="1"/>
  <c r="L26"/>
  <c r="M26" s="1"/>
  <c r="N26" s="1"/>
  <c r="L23"/>
  <c r="M23" s="1"/>
  <c r="N23" s="1"/>
  <c r="L22"/>
  <c r="M22" s="1"/>
  <c r="N22" s="1"/>
  <c r="L15"/>
  <c r="M15" s="1"/>
  <c r="N15" s="1"/>
  <c r="L18"/>
  <c r="M18" s="1"/>
  <c r="N18" s="1"/>
  <c r="L16"/>
  <c r="M16" s="1"/>
  <c r="N16" s="1"/>
  <c r="L17"/>
  <c r="M17" s="1"/>
  <c r="N17" s="1"/>
  <c r="L19"/>
  <c r="M19" s="1"/>
  <c r="N19" s="1"/>
  <c r="L14"/>
  <c r="M14" s="1"/>
  <c r="N14" s="1"/>
  <c r="N115"/>
  <c r="N114"/>
  <c r="N122"/>
  <c r="N119"/>
  <c r="N121"/>
  <c r="N120"/>
</calcChain>
</file>

<file path=xl/sharedStrings.xml><?xml version="1.0" encoding="utf-8"?>
<sst xmlns="http://schemas.openxmlformats.org/spreadsheetml/2006/main" count="371" uniqueCount="157">
  <si>
    <t>РЕГИОНАЛЬНОЕ ОТДЕЛЕНИЕ ОБЩЕРОССИЙСКОЙ ОБЩЕСТВЕННОЙ ОРГАНИЗАЦИИ</t>
  </si>
  <si>
    <t>"ВСЕРОССИЙСКАЯ ФЕДЕРАЦИЯ ГИРЕВОГО СПОРТА" В СМОЛЕНСКОЙ ОБЛАСТИ</t>
  </si>
  <si>
    <t xml:space="preserve">     ПРОТОКОЛ</t>
  </si>
  <si>
    <t>г. Смоленск</t>
  </si>
  <si>
    <t>Место</t>
  </si>
  <si>
    <t>ФИО</t>
  </si>
  <si>
    <t>Дата рождения</t>
  </si>
  <si>
    <t>Разряд</t>
  </si>
  <si>
    <t>Команда</t>
  </si>
  <si>
    <t>Соб. вес</t>
  </si>
  <si>
    <t>Толчок</t>
  </si>
  <si>
    <t>Рывок</t>
  </si>
  <si>
    <t>Сумма   дв-рья</t>
  </si>
  <si>
    <t>Вып. разряд</t>
  </si>
  <si>
    <t>ФИО тренера(тренеров)</t>
  </si>
  <si>
    <t>Сумма</t>
  </si>
  <si>
    <t>Очки</t>
  </si>
  <si>
    <t>Длинный цикл</t>
  </si>
  <si>
    <t xml:space="preserve">     ДВОЕБОРЬЕ </t>
  </si>
  <si>
    <t>Вес гирь</t>
  </si>
  <si>
    <t>Ст.судья:     Михалев А.М., 1 кат.</t>
  </si>
  <si>
    <t>Весовая категория до 48 кг. Мл. юноши</t>
  </si>
  <si>
    <t>Весовая категория до 53 кг. Мл. юноши</t>
  </si>
  <si>
    <t>Весовая категория до 58 кг. Мл. юноши</t>
  </si>
  <si>
    <t>Весовая категория до 58 кг. Ст. юноши</t>
  </si>
  <si>
    <t>Весовая категория до 63 кг. Мл. юноши</t>
  </si>
  <si>
    <t>Весовая категория до 63 кг. Ст. юноши</t>
  </si>
  <si>
    <t>Весовая категория до 68 кг. Мл. юноши</t>
  </si>
  <si>
    <t>Весовая категория до 68 кг. Ст. юноши</t>
  </si>
  <si>
    <t>Весовая категория до 73 кг. Мл. юноши</t>
  </si>
  <si>
    <t>Весовая категория до 73 кг. Ст. юноши</t>
  </si>
  <si>
    <t>Весовая категория до 78 кг. Ст. юноши</t>
  </si>
  <si>
    <t>Мл. юноши (14-16)</t>
  </si>
  <si>
    <t>Ст. юноши (17-18)</t>
  </si>
  <si>
    <t>Девочки (10-16)</t>
  </si>
  <si>
    <t>Мл./Ст. Юноши, Юниоры, Девушки</t>
  </si>
  <si>
    <t>Юниоры(19-22)</t>
  </si>
  <si>
    <t>Девушки (19-22)</t>
  </si>
  <si>
    <t>Весовая категория до 63 кг. Юниоры</t>
  </si>
  <si>
    <t>Весовая категория до 68 кг. Юниоры</t>
  </si>
  <si>
    <t>Весовая категория до 78 кг. Юниоры</t>
  </si>
  <si>
    <t>Весовая категория до 85 кг. Юниоры</t>
  </si>
  <si>
    <t>Весовая категория до 95 кг. Юниоры</t>
  </si>
  <si>
    <t>Весовая категория св. 85 кг. Ст. юноши</t>
  </si>
  <si>
    <t>Весовая категория св. 73 кг. Мл. юноши</t>
  </si>
  <si>
    <t>Весовая категория до 73 кг. Юниоры</t>
  </si>
  <si>
    <t xml:space="preserve">                                     Главный судья:         Шванев В.Б., МК</t>
  </si>
  <si>
    <t xml:space="preserve">                       Главный секретарь:   Сергеев С.В., ВК</t>
  </si>
  <si>
    <t>Девушки(17-22)</t>
  </si>
  <si>
    <t>Новикова Елена</t>
  </si>
  <si>
    <t>б/р</t>
  </si>
  <si>
    <t>Красный</t>
  </si>
  <si>
    <t>Чалая М.И.</t>
  </si>
  <si>
    <t>Скорин Александр</t>
  </si>
  <si>
    <t>1юн.</t>
  </si>
  <si>
    <t>Ковалёв Данила</t>
  </si>
  <si>
    <t>Починок</t>
  </si>
  <si>
    <t>Новиков А.И.</t>
  </si>
  <si>
    <t>Костерин Александр</t>
  </si>
  <si>
    <t>ВА ВПВО</t>
  </si>
  <si>
    <t>Калякин С.В.</t>
  </si>
  <si>
    <t>Конин Эдуард</t>
  </si>
  <si>
    <t>Емельянов Михаил</t>
  </si>
  <si>
    <t>Гула Д.Л., Калякин С.В.</t>
  </si>
  <si>
    <t>Максимов Егор</t>
  </si>
  <si>
    <t>СДЮСШОР № 1</t>
  </si>
  <si>
    <t>Сергеев С.В.</t>
  </si>
  <si>
    <t>Перочинский Артём</t>
  </si>
  <si>
    <t>3юн.</t>
  </si>
  <si>
    <t>Гула Д.Л.</t>
  </si>
  <si>
    <t>Перочинский Владимир</t>
  </si>
  <si>
    <t>Амбросенков Виктор</t>
  </si>
  <si>
    <t>Прокопенков Илья</t>
  </si>
  <si>
    <t>Шутов Кирилл</t>
  </si>
  <si>
    <t>Кошевенко Алексей</t>
  </si>
  <si>
    <t>Весовая категория до 43 кг. Мл. юноши</t>
  </si>
  <si>
    <t>Захаров Захар</t>
  </si>
  <si>
    <t>Дорогобужский р-н</t>
  </si>
  <si>
    <t>Захаров А.И.</t>
  </si>
  <si>
    <t>Астапов Александр</t>
  </si>
  <si>
    <t>Шилин Тимофей</t>
  </si>
  <si>
    <t>Голяс Евгений</t>
  </si>
  <si>
    <t>Сорокина Дарья</t>
  </si>
  <si>
    <t>Шванев В.Б.</t>
  </si>
  <si>
    <t>Смирнов Данила</t>
  </si>
  <si>
    <t>МС</t>
  </si>
  <si>
    <t>Гладкин В.Л., Калякин С.В.</t>
  </si>
  <si>
    <t>Михаевский Иван</t>
  </si>
  <si>
    <t>КМС</t>
  </si>
  <si>
    <t>Иванова Алиса</t>
  </si>
  <si>
    <t>Шабалин Роман</t>
  </si>
  <si>
    <t>Воронин Владимир</t>
  </si>
  <si>
    <t>Васькина Алина</t>
  </si>
  <si>
    <t>МСМК</t>
  </si>
  <si>
    <t>Чалая Татьяна</t>
  </si>
  <si>
    <t>СДЮСШОР № 1/Красный</t>
  </si>
  <si>
    <t>Киселев Евгений</t>
  </si>
  <si>
    <t>Золотайкин Александр</t>
  </si>
  <si>
    <t>Блаженков Роман</t>
  </si>
  <si>
    <t>Ереськин Максим</t>
  </si>
  <si>
    <t>Половников Сергей</t>
  </si>
  <si>
    <t>Баклажанский Артём</t>
  </si>
  <si>
    <t>Сазонов Олег</t>
  </si>
  <si>
    <t>Щербаков Илья</t>
  </si>
  <si>
    <t>Уразгалиев Альмир</t>
  </si>
  <si>
    <t>Весовая категория св. 95 кг. Юниоры</t>
  </si>
  <si>
    <t>Аверкиев Роман</t>
  </si>
  <si>
    <t>Козлов Сергей</t>
  </si>
  <si>
    <t>Крылов Иван</t>
  </si>
  <si>
    <t>Ус Полина</t>
  </si>
  <si>
    <t>Щедрунов Владислав</t>
  </si>
  <si>
    <t>Ермоченков Михаил</t>
  </si>
  <si>
    <t>Аханов Тимур</t>
  </si>
  <si>
    <t>Енин Никита</t>
  </si>
  <si>
    <t>Самошкин Степан</t>
  </si>
  <si>
    <t>Гула Д.Л.,Калякин С.В.</t>
  </si>
  <si>
    <t>Новиков Олег</t>
  </si>
  <si>
    <t>Иванов Евгений</t>
  </si>
  <si>
    <t>Прощенков Евгений</t>
  </si>
  <si>
    <t>Калачинский Сергей</t>
  </si>
  <si>
    <t>Скосарев Евгений</t>
  </si>
  <si>
    <t>Мазалев Кирилл</t>
  </si>
  <si>
    <t>СДЮСШО № 1</t>
  </si>
  <si>
    <t>в/к</t>
  </si>
  <si>
    <t>Сергеев С.В., Калякин С.В.</t>
  </si>
  <si>
    <t>СДЮСШОР № 1/ВА ВПВО</t>
  </si>
  <si>
    <t>1юн.+</t>
  </si>
  <si>
    <t>3юн.+</t>
  </si>
  <si>
    <t>-</t>
  </si>
  <si>
    <t>2юн.+</t>
  </si>
  <si>
    <t>1+</t>
  </si>
  <si>
    <t>3+</t>
  </si>
  <si>
    <t>2юн.</t>
  </si>
  <si>
    <t>2+</t>
  </si>
  <si>
    <t>Гращенков Владислав</t>
  </si>
  <si>
    <t>Хмелёв Виталий</t>
  </si>
  <si>
    <t>Цыпляк Никита</t>
  </si>
  <si>
    <t>Еников Егор</t>
  </si>
  <si>
    <t>Новрузов Руслан</t>
  </si>
  <si>
    <t>Каплин Никита</t>
  </si>
  <si>
    <t>Чертков Кирилл</t>
  </si>
  <si>
    <t>Алексеев Андрей</t>
  </si>
  <si>
    <t>Солдатенков Матвей</t>
  </si>
  <si>
    <t>Масленников Алексей</t>
  </si>
  <si>
    <t>СПОРТИВНЫЙ КОМИТЕТ ПО ФИЗИЧЕСКОЙ КУЛЬТУРЕ И СПОРТУ АДМИНИСТРАЦИИ ГОРОДА СМОЛЕНСКА</t>
  </si>
  <si>
    <t>Вес гирь - 6,8,12,16,24,32 кг</t>
  </si>
  <si>
    <t>Регламент времени - 10 мин</t>
  </si>
  <si>
    <t>20-21 января 2018 г.</t>
  </si>
  <si>
    <t>ОТКРЫТОЕ ПЕРВЕНСТВО ГОРОДА СМОЛЕНСКА ПО ГИРЕВОМУ СПОРТУ СРЕДИ ЮНОШЕЙ И ДЕВУШЕК</t>
  </si>
  <si>
    <t>Ст.судья:   Носов Г.В.,  ВК</t>
  </si>
  <si>
    <t xml:space="preserve">             Ст.судья:     Иванов Е.А., 1 кат.                               Ст.судья:    Калякин С.В. 1 кат.       </t>
  </si>
  <si>
    <t xml:space="preserve">Шванев В.Б., Новиков А.С., </t>
  </si>
  <si>
    <t>Шванев Б.В., Шванев В.Б.</t>
  </si>
  <si>
    <t>Мелехин Иван</t>
  </si>
  <si>
    <t>Шванев Б.В.</t>
  </si>
  <si>
    <t>Старцева Анастасия</t>
  </si>
  <si>
    <t xml:space="preserve">      Ст.судья:     Гула Д.Л.,    1 кат.                       Ст.судья:   Чалая М.И., 1 кат.          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</si>
</sst>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144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1" applyFont="1" applyBorder="1"/>
    <xf numFmtId="0" fontId="4" fillId="0" borderId="0" xfId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10" fillId="0" borderId="0" xfId="0" applyFont="1"/>
    <xf numFmtId="0" fontId="5" fillId="0" borderId="2" xfId="1" applyFont="1" applyBorder="1" applyAlignment="1"/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/>
    </xf>
    <xf numFmtId="0" fontId="5" fillId="0" borderId="5" xfId="2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2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7" xfId="1" applyFont="1" applyBorder="1" applyAlignment="1"/>
    <xf numFmtId="0" fontId="5" fillId="0" borderId="1" xfId="2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3" xfId="1" applyFont="1" applyBorder="1" applyAlignment="1"/>
    <xf numFmtId="0" fontId="5" fillId="0" borderId="7" xfId="1" applyFont="1" applyFill="1" applyBorder="1" applyAlignment="1"/>
    <xf numFmtId="0" fontId="5" fillId="0" borderId="8" xfId="2" applyFont="1" applyFill="1" applyBorder="1" applyAlignment="1"/>
    <xf numFmtId="0" fontId="5" fillId="0" borderId="9" xfId="2" applyFont="1" applyFill="1" applyBorder="1" applyAlignment="1"/>
    <xf numFmtId="0" fontId="5" fillId="0" borderId="10" xfId="2" applyNumberFormat="1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164" fontId="5" fillId="0" borderId="10" xfId="2" applyNumberFormat="1" applyFont="1" applyFill="1" applyBorder="1" applyAlignment="1">
      <alignment horizontal="center" vertical="center"/>
    </xf>
    <xf numFmtId="1" fontId="5" fillId="0" borderId="10" xfId="2" applyNumberFormat="1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0" xfId="2" applyNumberFormat="1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8" fillId="0" borderId="0" xfId="0" applyFont="1"/>
    <xf numFmtId="0" fontId="5" fillId="0" borderId="18" xfId="2" applyFont="1" applyFill="1" applyBorder="1" applyAlignment="1"/>
    <xf numFmtId="0" fontId="5" fillId="0" borderId="19" xfId="2" applyFont="1" applyFill="1" applyBorder="1" applyAlignment="1"/>
    <xf numFmtId="0" fontId="5" fillId="0" borderId="20" xfId="2" applyNumberFormat="1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164" fontId="5" fillId="0" borderId="20" xfId="2" applyNumberFormat="1" applyFont="1" applyFill="1" applyBorder="1" applyAlignment="1">
      <alignment horizontal="center" vertical="center"/>
    </xf>
    <xf numFmtId="1" fontId="5" fillId="0" borderId="20" xfId="2" applyNumberFormat="1" applyFont="1" applyFill="1" applyBorder="1" applyAlignment="1">
      <alignment horizontal="center" vertical="center"/>
    </xf>
    <xf numFmtId="0" fontId="5" fillId="0" borderId="20" xfId="2" applyNumberFormat="1" applyFont="1" applyFill="1" applyBorder="1" applyAlignment="1">
      <alignment horizontal="center"/>
    </xf>
    <xf numFmtId="0" fontId="5" fillId="0" borderId="16" xfId="1" applyFont="1" applyBorder="1" applyAlignment="1"/>
    <xf numFmtId="0" fontId="5" fillId="0" borderId="16" xfId="2" applyFont="1" applyFill="1" applyBorder="1" applyAlignment="1"/>
    <xf numFmtId="0" fontId="5" fillId="0" borderId="8" xfId="1" applyFont="1" applyFill="1" applyBorder="1" applyAlignment="1"/>
    <xf numFmtId="0" fontId="5" fillId="0" borderId="8" xfId="2" applyFont="1" applyFill="1" applyBorder="1" applyAlignment="1">
      <alignment horizontal="left"/>
    </xf>
    <xf numFmtId="0" fontId="4" fillId="0" borderId="24" xfId="1" applyFont="1" applyBorder="1" applyAlignment="1">
      <alignment horizontal="center"/>
    </xf>
    <xf numFmtId="0" fontId="5" fillId="0" borderId="7" xfId="2" applyFont="1" applyFill="1" applyBorder="1" applyAlignment="1"/>
    <xf numFmtId="0" fontId="5" fillId="0" borderId="2" xfId="2" applyFont="1" applyFill="1" applyBorder="1" applyAlignment="1"/>
    <xf numFmtId="164" fontId="5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0" fontId="5" fillId="0" borderId="16" xfId="1" applyFont="1" applyFill="1" applyBorder="1" applyAlignment="1"/>
    <xf numFmtId="0" fontId="4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5" fillId="0" borderId="7" xfId="2" applyFont="1" applyFill="1" applyBorder="1" applyAlignment="1">
      <alignment horizontal="left"/>
    </xf>
    <xf numFmtId="0" fontId="5" fillId="0" borderId="18" xfId="1" applyFont="1" applyFill="1" applyBorder="1" applyAlignment="1"/>
    <xf numFmtId="0" fontId="5" fillId="0" borderId="29" xfId="1" applyFont="1" applyBorder="1" applyAlignment="1">
      <alignment horizontal="center"/>
    </xf>
    <xf numFmtId="0" fontId="5" fillId="0" borderId="29" xfId="2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5" fillId="0" borderId="9" xfId="1" applyFont="1" applyFill="1" applyBorder="1" applyAlignment="1"/>
    <xf numFmtId="164" fontId="5" fillId="0" borderId="10" xfId="1" applyNumberFormat="1" applyFont="1" applyFill="1" applyBorder="1" applyAlignment="1">
      <alignment horizontal="center"/>
    </xf>
    <xf numFmtId="1" fontId="5" fillId="0" borderId="1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5" fillId="0" borderId="5" xfId="1" applyFont="1" applyFill="1" applyBorder="1" applyAlignment="1"/>
    <xf numFmtId="0" fontId="5" fillId="0" borderId="10" xfId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4" fillId="0" borderId="24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5" xfId="2" applyFont="1" applyFill="1" applyBorder="1" applyAlignment="1"/>
    <xf numFmtId="0" fontId="9" fillId="0" borderId="1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5" fillId="0" borderId="21" xfId="2" applyFont="1" applyFill="1" applyBorder="1" applyAlignment="1"/>
    <xf numFmtId="0" fontId="5" fillId="0" borderId="2" xfId="1" applyFont="1" applyFill="1" applyBorder="1" applyAlignment="1"/>
    <xf numFmtId="164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/>
    <xf numFmtId="164" fontId="5" fillId="0" borderId="10" xfId="2" applyNumberFormat="1" applyFont="1" applyFill="1" applyBorder="1" applyAlignment="1">
      <alignment horizontal="center"/>
    </xf>
    <xf numFmtId="0" fontId="5" fillId="0" borderId="5" xfId="2" applyFont="1" applyFill="1" applyBorder="1" applyAlignment="1">
      <alignment horizontal="left"/>
    </xf>
    <xf numFmtId="0" fontId="5" fillId="0" borderId="3" xfId="2" applyFont="1" applyFill="1" applyBorder="1" applyAlignment="1"/>
    <xf numFmtId="0" fontId="5" fillId="0" borderId="13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/>
    </xf>
    <xf numFmtId="0" fontId="4" fillId="0" borderId="31" xfId="1" applyFont="1" applyFill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5" fillId="0" borderId="27" xfId="2" applyFont="1" applyFill="1" applyBorder="1" applyAlignment="1"/>
    <xf numFmtId="0" fontId="5" fillId="0" borderId="28" xfId="2" applyFont="1" applyFill="1" applyBorder="1" applyAlignment="1"/>
    <xf numFmtId="0" fontId="5" fillId="0" borderId="29" xfId="2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164" fontId="5" fillId="0" borderId="29" xfId="2" applyNumberFormat="1" applyFont="1" applyFill="1" applyBorder="1" applyAlignment="1">
      <alignment horizontal="center" vertical="center"/>
    </xf>
    <xf numFmtId="1" fontId="5" fillId="0" borderId="29" xfId="2" applyNumberFormat="1" applyFont="1" applyFill="1" applyBorder="1" applyAlignment="1">
      <alignment horizontal="center" vertical="center"/>
    </xf>
    <xf numFmtId="0" fontId="5" fillId="0" borderId="29" xfId="2" applyNumberFormat="1" applyFont="1" applyFill="1" applyBorder="1" applyAlignment="1">
      <alignment horizontal="center"/>
    </xf>
    <xf numFmtId="0" fontId="5" fillId="0" borderId="30" xfId="1" applyFont="1" applyBorder="1" applyAlignment="1"/>
    <xf numFmtId="0" fontId="4" fillId="0" borderId="33" xfId="1" applyFont="1" applyBorder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left"/>
    </xf>
    <xf numFmtId="164" fontId="5" fillId="0" borderId="20" xfId="2" applyNumberFormat="1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1" xfId="1" applyFont="1" applyFill="1" applyBorder="1" applyAlignment="1"/>
    <xf numFmtId="0" fontId="5" fillId="0" borderId="5" xfId="2" applyFont="1" applyBorder="1" applyAlignment="1"/>
    <xf numFmtId="0" fontId="5" fillId="0" borderId="22" xfId="1" applyFont="1" applyFill="1" applyBorder="1" applyAlignment="1"/>
    <xf numFmtId="0" fontId="5" fillId="0" borderId="34" xfId="1" applyFont="1" applyBorder="1" applyAlignment="1"/>
    <xf numFmtId="0" fontId="5" fillId="0" borderId="34" xfId="2" applyFont="1" applyFill="1" applyBorder="1" applyAlignment="1"/>
    <xf numFmtId="0" fontId="12" fillId="0" borderId="10" xfId="2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/>
    </xf>
    <xf numFmtId="0" fontId="5" fillId="0" borderId="5" xfId="1" applyFont="1" applyFill="1" applyBorder="1" applyAlignment="1">
      <alignment horizontal="center" vertical="center"/>
    </xf>
    <xf numFmtId="0" fontId="5" fillId="0" borderId="35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5" fillId="0" borderId="1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right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textRotation="90" wrapText="1"/>
    </xf>
    <xf numFmtId="0" fontId="4" fillId="0" borderId="15" xfId="1" applyFont="1" applyFill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 vertical="center" textRotation="90" wrapText="1"/>
    </xf>
    <xf numFmtId="0" fontId="5" fillId="0" borderId="15" xfId="1" applyFont="1" applyFill="1" applyBorder="1" applyAlignment="1">
      <alignment horizontal="center" vertical="center" textRotation="90" wrapText="1"/>
    </xf>
    <xf numFmtId="0" fontId="5" fillId="0" borderId="23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0" fillId="0" borderId="0" xfId="0" applyFont="1" applyAlignment="1"/>
    <xf numFmtId="0" fontId="5" fillId="0" borderId="23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0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1"/>
    <cellStyle name="Обычный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8" xfId="16"/>
    <cellStyle name="Обычный 8 2" xfId="17"/>
    <cellStyle name="Обычный 9" xfId="18"/>
    <cellStyle name="Обычный 9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topLeftCell="A118" zoomScaleNormal="100" workbookViewId="0">
      <selection activeCell="I135" sqref="I135"/>
    </sheetView>
  </sheetViews>
  <sheetFormatPr defaultRowHeight="15"/>
  <cols>
    <col min="1" max="1" width="3.28515625" customWidth="1"/>
    <col min="2" max="2" width="7.85546875" customWidth="1"/>
    <col min="3" max="3" width="7.5703125" customWidth="1"/>
    <col min="4" max="4" width="4.7109375" customWidth="1"/>
    <col min="5" max="5" width="8.5703125" customWidth="1"/>
    <col min="6" max="6" width="6.42578125" customWidth="1"/>
    <col min="7" max="7" width="18.42578125" customWidth="1"/>
    <col min="8" max="8" width="8.5703125" customWidth="1"/>
    <col min="9" max="9" width="6.140625" style="1" customWidth="1"/>
    <col min="10" max="10" width="6.85546875" customWidth="1"/>
    <col min="11" max="12" width="6.5703125" customWidth="1"/>
    <col min="14" max="14" width="7.28515625" style="1" customWidth="1"/>
    <col min="15" max="15" width="7.140625" customWidth="1"/>
    <col min="16" max="16" width="23.140625" customWidth="1"/>
  </cols>
  <sheetData>
    <row r="1" spans="1:16" ht="15.75">
      <c r="A1" s="121" t="s">
        <v>144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5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5.7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18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18.75">
      <c r="A5" s="56"/>
      <c r="B5" s="121" t="s">
        <v>148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s="1" customFormat="1" ht="16.5" customHeight="1">
      <c r="A6" s="56"/>
      <c r="B6" s="55"/>
      <c r="C6" s="55"/>
      <c r="D6" s="121" t="s">
        <v>2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55"/>
    </row>
    <row r="7" spans="1:16" ht="15.75" customHeight="1">
      <c r="A7" s="113" t="s">
        <v>147</v>
      </c>
      <c r="B7" s="113"/>
      <c r="C7" s="113"/>
      <c r="D7" s="11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15" t="s">
        <v>145</v>
      </c>
      <c r="P7" s="115"/>
    </row>
    <row r="8" spans="1:16">
      <c r="A8" s="113" t="s">
        <v>3</v>
      </c>
      <c r="B8" s="113"/>
      <c r="C8" s="113"/>
      <c r="D8" s="2"/>
      <c r="E8" s="142" t="s">
        <v>35</v>
      </c>
      <c r="F8" s="142"/>
      <c r="G8" s="142"/>
      <c r="H8" s="143"/>
      <c r="I8" s="143"/>
      <c r="J8" s="143"/>
      <c r="K8" s="143"/>
      <c r="L8" s="143"/>
      <c r="M8" s="143"/>
      <c r="N8" s="143"/>
      <c r="O8" s="115" t="s">
        <v>146</v>
      </c>
      <c r="P8" s="115"/>
    </row>
    <row r="9" spans="1:16" ht="15.75" thickBot="1">
      <c r="A9" s="2"/>
      <c r="B9" s="3"/>
      <c r="C9" s="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110"/>
    </row>
    <row r="10" spans="1:16" ht="15" customHeight="1" thickBot="1">
      <c r="A10" s="119" t="s">
        <v>4</v>
      </c>
      <c r="B10" s="114" t="s">
        <v>5</v>
      </c>
      <c r="C10" s="114"/>
      <c r="D10" s="114"/>
      <c r="E10" s="117" t="s">
        <v>6</v>
      </c>
      <c r="F10" s="114" t="s">
        <v>7</v>
      </c>
      <c r="G10" s="114" t="s">
        <v>8</v>
      </c>
      <c r="H10" s="114" t="s">
        <v>9</v>
      </c>
      <c r="I10" s="117" t="s">
        <v>19</v>
      </c>
      <c r="J10" s="114" t="s">
        <v>10</v>
      </c>
      <c r="K10" s="116" t="s">
        <v>11</v>
      </c>
      <c r="L10" s="116"/>
      <c r="M10" s="114" t="s">
        <v>12</v>
      </c>
      <c r="N10" s="127" t="s">
        <v>16</v>
      </c>
      <c r="O10" s="114" t="s">
        <v>13</v>
      </c>
      <c r="P10" s="114" t="s">
        <v>14</v>
      </c>
    </row>
    <row r="11" spans="1:16" ht="27.75" customHeight="1" thickBot="1">
      <c r="A11" s="120"/>
      <c r="B11" s="114"/>
      <c r="C11" s="114"/>
      <c r="D11" s="114"/>
      <c r="E11" s="118"/>
      <c r="F11" s="114"/>
      <c r="G11" s="114"/>
      <c r="H11" s="114"/>
      <c r="I11" s="118"/>
      <c r="J11" s="114"/>
      <c r="K11" s="85" t="s">
        <v>15</v>
      </c>
      <c r="L11" s="85" t="s">
        <v>16</v>
      </c>
      <c r="M11" s="114"/>
      <c r="N11" s="128"/>
      <c r="O11" s="114"/>
      <c r="P11" s="114"/>
    </row>
    <row r="12" spans="1:16" s="1" customFormat="1" ht="15" customHeight="1" thickBot="1">
      <c r="A12" s="124" t="s">
        <v>18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</row>
    <row r="13" spans="1:16" s="1" customFormat="1" ht="15" customHeight="1" thickBot="1">
      <c r="A13" s="129" t="s">
        <v>75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1:16" s="1" customFormat="1" ht="15" customHeight="1">
      <c r="A14" s="72">
        <v>1</v>
      </c>
      <c r="B14" s="48" t="s">
        <v>76</v>
      </c>
      <c r="C14" s="44"/>
      <c r="D14" s="49"/>
      <c r="E14" s="10">
        <v>2005</v>
      </c>
      <c r="F14" s="21" t="s">
        <v>50</v>
      </c>
      <c r="G14" s="19" t="s">
        <v>77</v>
      </c>
      <c r="H14" s="50">
        <v>42.8</v>
      </c>
      <c r="I14" s="51">
        <v>12</v>
      </c>
      <c r="J14" s="19">
        <v>76</v>
      </c>
      <c r="K14" s="19">
        <v>189</v>
      </c>
      <c r="L14" s="65">
        <f t="shared" ref="L14:L19" si="0">K14/2</f>
        <v>94.5</v>
      </c>
      <c r="M14" s="65">
        <f t="shared" ref="M14:M19" si="1">J14+L14</f>
        <v>170.5</v>
      </c>
      <c r="N14" s="86">
        <f>0.3*M14</f>
        <v>51.15</v>
      </c>
      <c r="O14" s="21" t="s">
        <v>126</v>
      </c>
      <c r="P14" s="84" t="s">
        <v>78</v>
      </c>
    </row>
    <row r="15" spans="1:16" s="1" customFormat="1" ht="15" customHeight="1">
      <c r="A15" s="73">
        <v>2</v>
      </c>
      <c r="B15" s="26" t="s">
        <v>80</v>
      </c>
      <c r="C15" s="26"/>
      <c r="D15" s="27"/>
      <c r="E15" s="28">
        <v>2005</v>
      </c>
      <c r="F15" s="67" t="s">
        <v>50</v>
      </c>
      <c r="G15" s="29" t="s">
        <v>77</v>
      </c>
      <c r="H15" s="30">
        <v>39.299999999999997</v>
      </c>
      <c r="I15" s="31">
        <v>12</v>
      </c>
      <c r="J15" s="29">
        <v>84</v>
      </c>
      <c r="K15" s="29">
        <v>121</v>
      </c>
      <c r="L15" s="65">
        <f t="shared" si="0"/>
        <v>60.5</v>
      </c>
      <c r="M15" s="65">
        <f t="shared" si="1"/>
        <v>144.5</v>
      </c>
      <c r="N15" s="65">
        <f>0.3*M15</f>
        <v>43.35</v>
      </c>
      <c r="O15" s="21" t="s">
        <v>126</v>
      </c>
      <c r="P15" s="74" t="s">
        <v>78</v>
      </c>
    </row>
    <row r="16" spans="1:16" s="1" customFormat="1" ht="15" customHeight="1">
      <c r="A16" s="87">
        <v>3</v>
      </c>
      <c r="B16" s="46" t="s">
        <v>91</v>
      </c>
      <c r="C16" s="26"/>
      <c r="D16" s="27"/>
      <c r="E16" s="33">
        <v>2005</v>
      </c>
      <c r="F16" s="69" t="s">
        <v>50</v>
      </c>
      <c r="G16" s="29" t="s">
        <v>77</v>
      </c>
      <c r="H16" s="82">
        <v>36.5</v>
      </c>
      <c r="I16" s="64">
        <v>8</v>
      </c>
      <c r="J16" s="34">
        <v>119</v>
      </c>
      <c r="K16" s="34">
        <v>228</v>
      </c>
      <c r="L16" s="65">
        <f t="shared" si="0"/>
        <v>114</v>
      </c>
      <c r="M16" s="65">
        <f t="shared" si="1"/>
        <v>233</v>
      </c>
      <c r="N16" s="69">
        <f>0.15*M16</f>
        <v>34.949999999999996</v>
      </c>
      <c r="O16" s="33" t="s">
        <v>127</v>
      </c>
      <c r="P16" s="83" t="s">
        <v>78</v>
      </c>
    </row>
    <row r="17" spans="1:16" s="1" customFormat="1" ht="15" customHeight="1">
      <c r="A17" s="88">
        <v>4</v>
      </c>
      <c r="B17" s="46" t="s">
        <v>101</v>
      </c>
      <c r="C17" s="26"/>
      <c r="D17" s="27"/>
      <c r="E17" s="33">
        <v>2005</v>
      </c>
      <c r="F17" s="69" t="s">
        <v>50</v>
      </c>
      <c r="G17" s="19" t="s">
        <v>77</v>
      </c>
      <c r="H17" s="82">
        <v>39.700000000000003</v>
      </c>
      <c r="I17" s="64">
        <v>8</v>
      </c>
      <c r="J17" s="34">
        <v>92</v>
      </c>
      <c r="K17" s="34">
        <v>197</v>
      </c>
      <c r="L17" s="65">
        <f t="shared" si="0"/>
        <v>98.5</v>
      </c>
      <c r="M17" s="65">
        <f t="shared" si="1"/>
        <v>190.5</v>
      </c>
      <c r="N17" s="69">
        <f>0.15*M17</f>
        <v>28.574999999999999</v>
      </c>
      <c r="O17" s="33" t="s">
        <v>127</v>
      </c>
      <c r="P17" s="83" t="s">
        <v>78</v>
      </c>
    </row>
    <row r="18" spans="1:16" s="1" customFormat="1" ht="15" customHeight="1">
      <c r="A18" s="73">
        <v>5</v>
      </c>
      <c r="B18" s="46" t="s">
        <v>81</v>
      </c>
      <c r="C18" s="26"/>
      <c r="D18" s="27"/>
      <c r="E18" s="33">
        <v>2005</v>
      </c>
      <c r="F18" s="69" t="s">
        <v>50</v>
      </c>
      <c r="G18" s="19" t="s">
        <v>77</v>
      </c>
      <c r="H18" s="82">
        <v>39.9</v>
      </c>
      <c r="I18" s="64">
        <v>6</v>
      </c>
      <c r="J18" s="34">
        <v>116</v>
      </c>
      <c r="K18" s="34">
        <v>196</v>
      </c>
      <c r="L18" s="65">
        <f t="shared" si="0"/>
        <v>98</v>
      </c>
      <c r="M18" s="65">
        <f t="shared" si="1"/>
        <v>214</v>
      </c>
      <c r="N18" s="69">
        <f>0.07*M18</f>
        <v>14.980000000000002</v>
      </c>
      <c r="O18" s="33" t="s">
        <v>128</v>
      </c>
      <c r="P18" s="83" t="s">
        <v>78</v>
      </c>
    </row>
    <row r="19" spans="1:16" s="1" customFormat="1" ht="15" customHeight="1" thickBot="1">
      <c r="A19" s="73">
        <v>6</v>
      </c>
      <c r="B19" s="46" t="s">
        <v>102</v>
      </c>
      <c r="C19" s="26"/>
      <c r="D19" s="27"/>
      <c r="E19" s="33">
        <v>2004</v>
      </c>
      <c r="F19" s="69" t="s">
        <v>50</v>
      </c>
      <c r="G19" s="19" t="s">
        <v>77</v>
      </c>
      <c r="H19" s="82">
        <v>41.5</v>
      </c>
      <c r="I19" s="64">
        <v>6</v>
      </c>
      <c r="J19" s="34">
        <v>56</v>
      </c>
      <c r="K19" s="34">
        <v>200</v>
      </c>
      <c r="L19" s="65">
        <f t="shared" si="0"/>
        <v>100</v>
      </c>
      <c r="M19" s="65">
        <f t="shared" si="1"/>
        <v>156</v>
      </c>
      <c r="N19" s="69">
        <f>0.07*M19</f>
        <v>10.920000000000002</v>
      </c>
      <c r="O19" s="33" t="s">
        <v>128</v>
      </c>
      <c r="P19" s="83" t="s">
        <v>78</v>
      </c>
    </row>
    <row r="20" spans="1:16" ht="15.75" thickBot="1">
      <c r="A20" s="129" t="s">
        <v>21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1"/>
    </row>
    <row r="21" spans="1:16">
      <c r="A21" s="72">
        <v>1</v>
      </c>
      <c r="B21" s="57" t="s">
        <v>113</v>
      </c>
      <c r="C21" s="44"/>
      <c r="D21" s="49"/>
      <c r="E21" s="11">
        <v>2005</v>
      </c>
      <c r="F21" s="65" t="s">
        <v>68</v>
      </c>
      <c r="G21" s="19" t="s">
        <v>65</v>
      </c>
      <c r="H21" s="70">
        <v>45.3</v>
      </c>
      <c r="I21" s="80">
        <v>16</v>
      </c>
      <c r="J21" s="21">
        <v>90</v>
      </c>
      <c r="K21" s="21">
        <v>68</v>
      </c>
      <c r="L21" s="65">
        <f>K21/2</f>
        <v>34</v>
      </c>
      <c r="M21" s="65">
        <f>J21+L21</f>
        <v>124</v>
      </c>
      <c r="N21" s="66">
        <f>0.6*M21</f>
        <v>74.399999999999991</v>
      </c>
      <c r="O21" s="11" t="s">
        <v>126</v>
      </c>
      <c r="P21" s="71" t="s">
        <v>69</v>
      </c>
    </row>
    <row r="22" spans="1:16">
      <c r="A22" s="73">
        <v>2</v>
      </c>
      <c r="B22" s="26" t="s">
        <v>70</v>
      </c>
      <c r="C22" s="26"/>
      <c r="D22" s="27"/>
      <c r="E22" s="28">
        <v>2003</v>
      </c>
      <c r="F22" s="34" t="s">
        <v>50</v>
      </c>
      <c r="G22" s="29" t="s">
        <v>65</v>
      </c>
      <c r="H22" s="30">
        <v>47.2</v>
      </c>
      <c r="I22" s="31">
        <v>24</v>
      </c>
      <c r="J22" s="29">
        <v>47</v>
      </c>
      <c r="K22" s="29">
        <v>49</v>
      </c>
      <c r="L22" s="65">
        <f>K22/2</f>
        <v>24.5</v>
      </c>
      <c r="M22" s="65">
        <f>J22+L22</f>
        <v>71.5</v>
      </c>
      <c r="N22" s="69">
        <f>1*M22</f>
        <v>71.5</v>
      </c>
      <c r="O22" s="34" t="s">
        <v>133</v>
      </c>
      <c r="P22" s="74" t="s">
        <v>69</v>
      </c>
    </row>
    <row r="23" spans="1:16" s="1" customFormat="1">
      <c r="A23" s="73">
        <v>3</v>
      </c>
      <c r="B23" s="26" t="s">
        <v>108</v>
      </c>
      <c r="C23" s="26"/>
      <c r="D23" s="27"/>
      <c r="E23" s="28">
        <v>2005</v>
      </c>
      <c r="F23" s="67" t="s">
        <v>50</v>
      </c>
      <c r="G23" s="29" t="s">
        <v>65</v>
      </c>
      <c r="H23" s="30">
        <v>48</v>
      </c>
      <c r="I23" s="31">
        <v>6</v>
      </c>
      <c r="J23" s="29">
        <v>113</v>
      </c>
      <c r="K23" s="29">
        <v>174</v>
      </c>
      <c r="L23" s="65">
        <f>K23/2</f>
        <v>87</v>
      </c>
      <c r="M23" s="65">
        <f>J23+L23</f>
        <v>200</v>
      </c>
      <c r="N23" s="69">
        <f>0.07*M23</f>
        <v>14.000000000000002</v>
      </c>
      <c r="O23" s="33" t="s">
        <v>128</v>
      </c>
      <c r="P23" s="74" t="s">
        <v>66</v>
      </c>
    </row>
    <row r="24" spans="1:16" s="1" customFormat="1" ht="15.75" thickBot="1">
      <c r="A24" s="73">
        <v>4</v>
      </c>
      <c r="B24" s="26" t="s">
        <v>114</v>
      </c>
      <c r="C24" s="26"/>
      <c r="D24" s="27"/>
      <c r="E24" s="28">
        <v>2005</v>
      </c>
      <c r="F24" s="67" t="s">
        <v>50</v>
      </c>
      <c r="G24" s="19" t="s">
        <v>65</v>
      </c>
      <c r="H24" s="30">
        <v>45</v>
      </c>
      <c r="I24" s="31">
        <v>6</v>
      </c>
      <c r="J24" s="29">
        <v>50</v>
      </c>
      <c r="K24" s="29">
        <v>177</v>
      </c>
      <c r="L24" s="65">
        <f>K24/2</f>
        <v>88.5</v>
      </c>
      <c r="M24" s="65">
        <f>J24+L24</f>
        <v>138.5</v>
      </c>
      <c r="N24" s="69">
        <f>0.07*M24</f>
        <v>9.6950000000000003</v>
      </c>
      <c r="O24" s="33" t="s">
        <v>128</v>
      </c>
      <c r="P24" s="74" t="s">
        <v>69</v>
      </c>
    </row>
    <row r="25" spans="1:16" s="1" customFormat="1" ht="15.75" thickBot="1">
      <c r="A25" s="129" t="s">
        <v>22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</row>
    <row r="26" spans="1:16" s="1" customFormat="1">
      <c r="A26" s="72">
        <v>1</v>
      </c>
      <c r="B26" s="48" t="s">
        <v>53</v>
      </c>
      <c r="C26" s="44"/>
      <c r="D26" s="49"/>
      <c r="E26" s="10">
        <v>2005</v>
      </c>
      <c r="F26" s="75" t="s">
        <v>54</v>
      </c>
      <c r="G26" s="19" t="s">
        <v>51</v>
      </c>
      <c r="H26" s="50">
        <v>51.1</v>
      </c>
      <c r="I26" s="51">
        <v>12</v>
      </c>
      <c r="J26" s="19">
        <v>122</v>
      </c>
      <c r="K26" s="19">
        <v>206</v>
      </c>
      <c r="L26" s="65">
        <f>K26/2</f>
        <v>103</v>
      </c>
      <c r="M26" s="65">
        <f>J26+L26</f>
        <v>225</v>
      </c>
      <c r="N26" s="86">
        <f>0.3*M26</f>
        <v>67.5</v>
      </c>
      <c r="O26" s="10" t="s">
        <v>126</v>
      </c>
      <c r="P26" s="84" t="s">
        <v>52</v>
      </c>
    </row>
    <row r="27" spans="1:16" s="1" customFormat="1">
      <c r="A27" s="73">
        <v>2</v>
      </c>
      <c r="B27" s="26" t="s">
        <v>110</v>
      </c>
      <c r="C27" s="26"/>
      <c r="D27" s="27"/>
      <c r="E27" s="28">
        <v>2004</v>
      </c>
      <c r="F27" s="67" t="s">
        <v>54</v>
      </c>
      <c r="G27" s="29" t="s">
        <v>65</v>
      </c>
      <c r="H27" s="30">
        <v>48.9</v>
      </c>
      <c r="I27" s="31">
        <v>16</v>
      </c>
      <c r="J27" s="29">
        <v>65</v>
      </c>
      <c r="K27" s="29">
        <v>71</v>
      </c>
      <c r="L27" s="65">
        <f>K27/2</f>
        <v>35.5</v>
      </c>
      <c r="M27" s="65">
        <f>J27+L27</f>
        <v>100.5</v>
      </c>
      <c r="N27" s="66">
        <f>0.6*M27</f>
        <v>60.3</v>
      </c>
      <c r="O27" s="28" t="s">
        <v>129</v>
      </c>
      <c r="P27" s="74" t="s">
        <v>152</v>
      </c>
    </row>
    <row r="28" spans="1:16" s="1" customFormat="1">
      <c r="A28" s="73">
        <v>3</v>
      </c>
      <c r="B28" s="36" t="s">
        <v>64</v>
      </c>
      <c r="C28" s="36"/>
      <c r="D28" s="37"/>
      <c r="E28" s="38">
        <v>2002</v>
      </c>
      <c r="F28" s="76" t="s">
        <v>50</v>
      </c>
      <c r="G28" s="39" t="s">
        <v>65</v>
      </c>
      <c r="H28" s="40">
        <v>50.4</v>
      </c>
      <c r="I28" s="31">
        <v>16</v>
      </c>
      <c r="J28" s="29">
        <v>37</v>
      </c>
      <c r="K28" s="29">
        <v>124</v>
      </c>
      <c r="L28" s="65">
        <f>K28/2</f>
        <v>62</v>
      </c>
      <c r="M28" s="65">
        <f>J28+L28</f>
        <v>99</v>
      </c>
      <c r="N28" s="66">
        <f>0.6*M28</f>
        <v>59.4</v>
      </c>
      <c r="O28" s="28" t="s">
        <v>129</v>
      </c>
      <c r="P28" s="74" t="s">
        <v>66</v>
      </c>
    </row>
    <row r="29" spans="1:16" s="1" customFormat="1" ht="15.75" thickBot="1">
      <c r="A29" s="73"/>
      <c r="B29" s="36"/>
      <c r="C29" s="36"/>
      <c r="D29" s="37"/>
      <c r="E29" s="38"/>
      <c r="F29" s="76"/>
      <c r="G29" s="39"/>
      <c r="H29" s="40"/>
      <c r="I29" s="31"/>
      <c r="J29" s="29"/>
      <c r="K29" s="29"/>
      <c r="L29" s="65"/>
      <c r="M29" s="65"/>
      <c r="N29" s="66"/>
      <c r="O29" s="28"/>
      <c r="P29" s="74"/>
    </row>
    <row r="30" spans="1:16" s="1" customFormat="1" ht="15.75" thickBot="1">
      <c r="A30" s="129" t="s">
        <v>23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1"/>
    </row>
    <row r="31" spans="1:16" s="1" customFormat="1">
      <c r="A31" s="72">
        <v>1</v>
      </c>
      <c r="B31" s="48" t="s">
        <v>103</v>
      </c>
      <c r="C31" s="44"/>
      <c r="D31" s="49"/>
      <c r="E31" s="10">
        <v>2004</v>
      </c>
      <c r="F31" s="75" t="s">
        <v>50</v>
      </c>
      <c r="G31" s="29" t="s">
        <v>77</v>
      </c>
      <c r="H31" s="50">
        <v>57.8</v>
      </c>
      <c r="I31" s="51">
        <v>12</v>
      </c>
      <c r="J31" s="19">
        <v>105</v>
      </c>
      <c r="K31" s="19">
        <v>173</v>
      </c>
      <c r="L31" s="65">
        <f>K31/2</f>
        <v>86.5</v>
      </c>
      <c r="M31" s="65">
        <f>J31+L31</f>
        <v>191.5</v>
      </c>
      <c r="N31" s="69">
        <f>0.3*M31</f>
        <v>57.449999999999996</v>
      </c>
      <c r="O31" s="11" t="s">
        <v>126</v>
      </c>
      <c r="P31" s="84" t="s">
        <v>78</v>
      </c>
    </row>
    <row r="32" spans="1:16" s="1" customFormat="1">
      <c r="A32" s="87">
        <v>2</v>
      </c>
      <c r="B32" s="26" t="s">
        <v>73</v>
      </c>
      <c r="C32" s="26"/>
      <c r="D32" s="27"/>
      <c r="E32" s="28">
        <v>2004</v>
      </c>
      <c r="F32" s="67" t="s">
        <v>50</v>
      </c>
      <c r="G32" s="29" t="s">
        <v>65</v>
      </c>
      <c r="H32" s="30">
        <v>53.5</v>
      </c>
      <c r="I32" s="31">
        <v>8</v>
      </c>
      <c r="J32" s="29">
        <v>100</v>
      </c>
      <c r="K32" s="29">
        <v>176</v>
      </c>
      <c r="L32" s="65">
        <f>K32/2</f>
        <v>88</v>
      </c>
      <c r="M32" s="65">
        <f>J32+L32</f>
        <v>188</v>
      </c>
      <c r="N32" s="69">
        <f>0.15*M32</f>
        <v>28.2</v>
      </c>
      <c r="O32" s="33" t="s">
        <v>127</v>
      </c>
      <c r="P32" s="74" t="s">
        <v>66</v>
      </c>
    </row>
    <row r="33" spans="1:16" s="1" customFormat="1">
      <c r="A33" s="88">
        <v>3</v>
      </c>
      <c r="B33" s="101" t="s">
        <v>67</v>
      </c>
      <c r="C33" s="36"/>
      <c r="D33" s="37"/>
      <c r="E33" s="42">
        <v>2007</v>
      </c>
      <c r="F33" s="66" t="s">
        <v>68</v>
      </c>
      <c r="G33" s="39" t="s">
        <v>65</v>
      </c>
      <c r="H33" s="102">
        <v>54.6</v>
      </c>
      <c r="I33" s="41">
        <v>8</v>
      </c>
      <c r="J33" s="103">
        <v>45</v>
      </c>
      <c r="K33" s="103">
        <v>100</v>
      </c>
      <c r="L33" s="65">
        <f>K33/2</f>
        <v>50</v>
      </c>
      <c r="M33" s="65">
        <f>J33+L33</f>
        <v>95</v>
      </c>
      <c r="N33" s="69">
        <f>0.15*M33</f>
        <v>14.25</v>
      </c>
      <c r="O33" s="42" t="s">
        <v>128</v>
      </c>
      <c r="P33" s="104" t="s">
        <v>69</v>
      </c>
    </row>
    <row r="34" spans="1:16" s="1" customFormat="1" ht="15.75" thickBot="1">
      <c r="A34" s="87">
        <v>4</v>
      </c>
      <c r="B34" s="36" t="s">
        <v>98</v>
      </c>
      <c r="C34" s="36"/>
      <c r="D34" s="37"/>
      <c r="E34" s="38">
        <v>2006</v>
      </c>
      <c r="F34" s="76" t="s">
        <v>50</v>
      </c>
      <c r="G34" s="39" t="s">
        <v>77</v>
      </c>
      <c r="H34" s="40">
        <v>55.8</v>
      </c>
      <c r="I34" s="41">
        <v>6</v>
      </c>
      <c r="J34" s="39">
        <v>70</v>
      </c>
      <c r="K34" s="39">
        <v>80</v>
      </c>
      <c r="L34" s="65">
        <f>K34/2</f>
        <v>40</v>
      </c>
      <c r="M34" s="65">
        <f>J34+L34</f>
        <v>110</v>
      </c>
      <c r="N34" s="65">
        <f>0.07*M34</f>
        <v>7.7000000000000011</v>
      </c>
      <c r="O34" s="42" t="s">
        <v>128</v>
      </c>
      <c r="P34" s="77" t="s">
        <v>78</v>
      </c>
    </row>
    <row r="35" spans="1:16" s="1" customFormat="1" ht="15.75" thickBot="1">
      <c r="A35" s="129" t="s">
        <v>24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1"/>
    </row>
    <row r="36" spans="1:16" s="1" customFormat="1">
      <c r="A36" s="72">
        <v>1</v>
      </c>
      <c r="B36" s="25" t="s">
        <v>61</v>
      </c>
      <c r="C36" s="44"/>
      <c r="D36" s="49"/>
      <c r="E36" s="28">
        <v>2001</v>
      </c>
      <c r="F36" s="34" t="s">
        <v>54</v>
      </c>
      <c r="G36" s="29" t="s">
        <v>56</v>
      </c>
      <c r="H36" s="63">
        <v>58</v>
      </c>
      <c r="I36" s="64">
        <v>16</v>
      </c>
      <c r="J36" s="19">
        <v>102</v>
      </c>
      <c r="K36" s="19">
        <v>179</v>
      </c>
      <c r="L36" s="65">
        <f t="shared" ref="L36:L37" si="2">K36/2</f>
        <v>89.5</v>
      </c>
      <c r="M36" s="65">
        <f t="shared" ref="M36:M37" si="3">J36+L36</f>
        <v>191.5</v>
      </c>
      <c r="N36" s="66">
        <f>0.6*M36</f>
        <v>114.89999999999999</v>
      </c>
      <c r="O36" s="11" t="s">
        <v>54</v>
      </c>
      <c r="P36" s="68" t="s">
        <v>57</v>
      </c>
    </row>
    <row r="37" spans="1:16" s="1" customFormat="1">
      <c r="A37" s="88">
        <v>2</v>
      </c>
      <c r="B37" s="57" t="s">
        <v>140</v>
      </c>
      <c r="C37" s="36"/>
      <c r="D37" s="49"/>
      <c r="E37" s="11">
        <v>2001</v>
      </c>
      <c r="F37" s="65">
        <v>2</v>
      </c>
      <c r="G37" s="19" t="s">
        <v>65</v>
      </c>
      <c r="H37" s="70">
        <v>57.2</v>
      </c>
      <c r="I37" s="51">
        <v>24</v>
      </c>
      <c r="J37" s="67">
        <v>57</v>
      </c>
      <c r="K37" s="67">
        <v>74</v>
      </c>
      <c r="L37" s="65">
        <f t="shared" si="2"/>
        <v>37</v>
      </c>
      <c r="M37" s="65">
        <f t="shared" si="3"/>
        <v>94</v>
      </c>
      <c r="N37" s="66">
        <f>1*M37</f>
        <v>94</v>
      </c>
      <c r="O37" s="33" t="s">
        <v>130</v>
      </c>
      <c r="P37" s="71" t="s">
        <v>66</v>
      </c>
    </row>
    <row r="38" spans="1:16" s="1" customFormat="1" ht="15.75" thickBot="1">
      <c r="A38" s="73">
        <v>3</v>
      </c>
      <c r="B38" s="36" t="s">
        <v>143</v>
      </c>
      <c r="C38" s="36"/>
      <c r="D38" s="37"/>
      <c r="E38" s="38">
        <v>2001</v>
      </c>
      <c r="F38" s="76" t="s">
        <v>50</v>
      </c>
      <c r="G38" s="39" t="s">
        <v>65</v>
      </c>
      <c r="H38" s="40">
        <v>56.9</v>
      </c>
      <c r="I38" s="31">
        <v>24</v>
      </c>
      <c r="J38" s="29">
        <v>48</v>
      </c>
      <c r="K38" s="29">
        <v>55</v>
      </c>
      <c r="L38" s="65">
        <f t="shared" ref="L38" si="4">K38/2</f>
        <v>27.5</v>
      </c>
      <c r="M38" s="65">
        <f t="shared" ref="M38" si="5">J38+L38</f>
        <v>75.5</v>
      </c>
      <c r="N38" s="66">
        <f>1*M38</f>
        <v>75.5</v>
      </c>
      <c r="O38" s="28" t="s">
        <v>133</v>
      </c>
      <c r="P38" s="74" t="s">
        <v>69</v>
      </c>
    </row>
    <row r="39" spans="1:16" s="1" customFormat="1" ht="15.75" thickBot="1">
      <c r="A39" s="129" t="s">
        <v>25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1"/>
    </row>
    <row r="40" spans="1:16" s="1" customFormat="1">
      <c r="A40" s="89">
        <v>1</v>
      </c>
      <c r="B40" s="57" t="s">
        <v>74</v>
      </c>
      <c r="C40" s="44"/>
      <c r="D40" s="49"/>
      <c r="E40" s="11">
        <v>2004</v>
      </c>
      <c r="F40" s="65" t="s">
        <v>50</v>
      </c>
      <c r="G40" s="19" t="s">
        <v>65</v>
      </c>
      <c r="H40" s="70">
        <v>58.6</v>
      </c>
      <c r="I40" s="51">
        <v>8</v>
      </c>
      <c r="J40" s="75">
        <v>112</v>
      </c>
      <c r="K40" s="75">
        <v>167</v>
      </c>
      <c r="L40" s="65">
        <f t="shared" ref="L40:L41" si="6">K40/2</f>
        <v>83.5</v>
      </c>
      <c r="M40" s="65">
        <f t="shared" ref="M40:M41" si="7">J40+L40</f>
        <v>195.5</v>
      </c>
      <c r="N40" s="69">
        <f>0.15*M40</f>
        <v>29.324999999999999</v>
      </c>
      <c r="O40" s="11" t="s">
        <v>127</v>
      </c>
      <c r="P40" s="71" t="s">
        <v>66</v>
      </c>
    </row>
    <row r="41" spans="1:16" s="1" customFormat="1" ht="15.75" thickBot="1">
      <c r="A41" s="88">
        <v>2</v>
      </c>
      <c r="B41" s="57" t="s">
        <v>99</v>
      </c>
      <c r="C41" s="36"/>
      <c r="D41" s="49"/>
      <c r="E41" s="11">
        <v>2004</v>
      </c>
      <c r="F41" s="65" t="s">
        <v>50</v>
      </c>
      <c r="G41" s="19" t="s">
        <v>77</v>
      </c>
      <c r="H41" s="70">
        <v>59.5</v>
      </c>
      <c r="I41" s="51">
        <v>6</v>
      </c>
      <c r="J41" s="67">
        <v>125</v>
      </c>
      <c r="K41" s="67">
        <v>191</v>
      </c>
      <c r="L41" s="65">
        <f t="shared" si="6"/>
        <v>95.5</v>
      </c>
      <c r="M41" s="65">
        <f t="shared" si="7"/>
        <v>220.5</v>
      </c>
      <c r="N41" s="69">
        <f>0.07*M41</f>
        <v>15.435000000000002</v>
      </c>
      <c r="O41" s="33" t="s">
        <v>128</v>
      </c>
      <c r="P41" s="71" t="s">
        <v>78</v>
      </c>
    </row>
    <row r="42" spans="1:16" s="1" customFormat="1" ht="15.75" thickBot="1">
      <c r="A42" s="129" t="s">
        <v>26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1"/>
    </row>
    <row r="43" spans="1:16" s="1" customFormat="1">
      <c r="A43" s="73">
        <v>1</v>
      </c>
      <c r="B43" s="45" t="s">
        <v>111</v>
      </c>
      <c r="C43" s="45"/>
      <c r="D43" s="62"/>
      <c r="E43" s="28">
        <v>2000</v>
      </c>
      <c r="F43" s="34" t="s">
        <v>54</v>
      </c>
      <c r="G43" s="29" t="s">
        <v>65</v>
      </c>
      <c r="H43" s="63">
        <v>62.3</v>
      </c>
      <c r="I43" s="64">
        <v>16</v>
      </c>
      <c r="J43" s="29">
        <v>104</v>
      </c>
      <c r="K43" s="29">
        <v>191</v>
      </c>
      <c r="L43" s="65">
        <f>K43/2</f>
        <v>95.5</v>
      </c>
      <c r="M43" s="65">
        <f>J43+L43</f>
        <v>199.5</v>
      </c>
      <c r="N43" s="86">
        <f>0.6*M43</f>
        <v>119.69999999999999</v>
      </c>
      <c r="O43" s="33" t="s">
        <v>126</v>
      </c>
      <c r="P43" s="68" t="s">
        <v>66</v>
      </c>
    </row>
    <row r="44" spans="1:16" s="1" customFormat="1" ht="15.75" thickBot="1">
      <c r="A44" s="73">
        <v>2</v>
      </c>
      <c r="B44" s="45" t="s">
        <v>116</v>
      </c>
      <c r="C44" s="58"/>
      <c r="D44" s="62"/>
      <c r="E44" s="28">
        <v>2001</v>
      </c>
      <c r="F44" s="34" t="s">
        <v>50</v>
      </c>
      <c r="G44" s="19" t="s">
        <v>51</v>
      </c>
      <c r="H44" s="63">
        <v>62.9</v>
      </c>
      <c r="I44" s="64">
        <v>12</v>
      </c>
      <c r="J44" s="29">
        <v>67</v>
      </c>
      <c r="K44" s="29">
        <v>120</v>
      </c>
      <c r="L44" s="65">
        <f>K44/2</f>
        <v>60</v>
      </c>
      <c r="M44" s="65">
        <f>J44+L44</f>
        <v>127</v>
      </c>
      <c r="N44" s="66">
        <f>0.3*M44</f>
        <v>38.1</v>
      </c>
      <c r="O44" s="33" t="s">
        <v>129</v>
      </c>
      <c r="P44" s="68" t="s">
        <v>52</v>
      </c>
    </row>
    <row r="45" spans="1:16" s="1" customFormat="1" ht="15.75" thickBot="1">
      <c r="A45" s="129" t="s">
        <v>38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</row>
    <row r="46" spans="1:16" s="1" customFormat="1">
      <c r="A46" s="73">
        <v>1</v>
      </c>
      <c r="B46" s="45" t="s">
        <v>62</v>
      </c>
      <c r="C46" s="45"/>
      <c r="D46" s="62"/>
      <c r="E46" s="28">
        <v>1996</v>
      </c>
      <c r="F46" s="34">
        <v>1</v>
      </c>
      <c r="G46" s="29" t="s">
        <v>59</v>
      </c>
      <c r="H46" s="63">
        <v>61.7</v>
      </c>
      <c r="I46" s="64">
        <v>24</v>
      </c>
      <c r="J46" s="29">
        <v>85</v>
      </c>
      <c r="K46" s="29">
        <v>145</v>
      </c>
      <c r="L46" s="65">
        <f t="shared" ref="L46:L47" si="8">K46/2</f>
        <v>72.5</v>
      </c>
      <c r="M46" s="65">
        <f t="shared" ref="M46:M47" si="9">J46+L46</f>
        <v>157.5</v>
      </c>
      <c r="N46" s="66">
        <f>1*M46</f>
        <v>157.5</v>
      </c>
      <c r="O46" s="33">
        <v>1</v>
      </c>
      <c r="P46" s="68" t="s">
        <v>63</v>
      </c>
    </row>
    <row r="47" spans="1:16" s="1" customFormat="1" ht="15.75" thickBot="1">
      <c r="A47" s="73">
        <v>2</v>
      </c>
      <c r="B47" s="45" t="s">
        <v>72</v>
      </c>
      <c r="C47" s="45"/>
      <c r="D47" s="62"/>
      <c r="E47" s="28">
        <v>1998</v>
      </c>
      <c r="F47" s="34" t="s">
        <v>50</v>
      </c>
      <c r="G47" s="29" t="s">
        <v>59</v>
      </c>
      <c r="H47" s="63">
        <v>61.5</v>
      </c>
      <c r="I47" s="64">
        <v>24</v>
      </c>
      <c r="J47" s="39">
        <v>97</v>
      </c>
      <c r="K47" s="39">
        <v>109</v>
      </c>
      <c r="L47" s="65">
        <f t="shared" si="8"/>
        <v>54.5</v>
      </c>
      <c r="M47" s="65">
        <f t="shared" si="9"/>
        <v>151.5</v>
      </c>
      <c r="N47" s="66">
        <f>1*M47</f>
        <v>151.5</v>
      </c>
      <c r="O47" s="42" t="s">
        <v>130</v>
      </c>
      <c r="P47" s="68" t="s">
        <v>60</v>
      </c>
    </row>
    <row r="48" spans="1:16" s="1" customFormat="1" ht="15.75" thickBot="1">
      <c r="A48" s="129" t="s">
        <v>27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</row>
    <row r="49" spans="1:16" s="1" customFormat="1">
      <c r="A49" s="73">
        <v>1</v>
      </c>
      <c r="B49" s="45" t="s">
        <v>134</v>
      </c>
      <c r="C49" s="45"/>
      <c r="D49" s="62"/>
      <c r="E49" s="28">
        <v>2002</v>
      </c>
      <c r="F49" s="34" t="s">
        <v>50</v>
      </c>
      <c r="G49" s="29" t="s">
        <v>65</v>
      </c>
      <c r="H49" s="63">
        <v>64.5</v>
      </c>
      <c r="I49" s="64">
        <v>24</v>
      </c>
      <c r="J49" s="39">
        <v>67</v>
      </c>
      <c r="K49" s="29">
        <v>79</v>
      </c>
      <c r="L49" s="65">
        <f t="shared" ref="L49" si="10">K49/2</f>
        <v>39.5</v>
      </c>
      <c r="M49" s="65">
        <f t="shared" ref="M49" si="11">J49+L49</f>
        <v>106.5</v>
      </c>
      <c r="N49" s="66">
        <f>1*M49</f>
        <v>106.5</v>
      </c>
      <c r="O49" s="42" t="s">
        <v>133</v>
      </c>
      <c r="P49" s="68" t="s">
        <v>69</v>
      </c>
    </row>
    <row r="50" spans="1:16" s="1" customFormat="1">
      <c r="A50" s="73">
        <v>2</v>
      </c>
      <c r="B50" s="45" t="s">
        <v>135</v>
      </c>
      <c r="C50" s="45"/>
      <c r="D50" s="62"/>
      <c r="E50" s="28">
        <v>2002</v>
      </c>
      <c r="F50" s="34" t="s">
        <v>50</v>
      </c>
      <c r="G50" s="29" t="s">
        <v>65</v>
      </c>
      <c r="H50" s="63">
        <v>66.900000000000006</v>
      </c>
      <c r="I50" s="64">
        <v>24</v>
      </c>
      <c r="J50" s="29">
        <v>61</v>
      </c>
      <c r="K50" s="29">
        <v>84</v>
      </c>
      <c r="L50" s="65">
        <f t="shared" ref="L50" si="12">K50/2</f>
        <v>42</v>
      </c>
      <c r="M50" s="65">
        <f t="shared" ref="M50" si="13">J50+L50</f>
        <v>103</v>
      </c>
      <c r="N50" s="66">
        <f>1*M50</f>
        <v>103</v>
      </c>
      <c r="O50" s="33" t="s">
        <v>133</v>
      </c>
      <c r="P50" s="68" t="s">
        <v>66</v>
      </c>
    </row>
    <row r="51" spans="1:16" s="1" customFormat="1">
      <c r="A51" s="73">
        <v>3</v>
      </c>
      <c r="B51" s="45" t="s">
        <v>139</v>
      </c>
      <c r="C51" s="45"/>
      <c r="D51" s="62"/>
      <c r="E51" s="28">
        <v>2002</v>
      </c>
      <c r="F51" s="34" t="s">
        <v>50</v>
      </c>
      <c r="G51" s="29" t="s">
        <v>65</v>
      </c>
      <c r="H51" s="63">
        <v>65.599999999999994</v>
      </c>
      <c r="I51" s="64">
        <v>24</v>
      </c>
      <c r="J51" s="76">
        <v>39</v>
      </c>
      <c r="K51" s="76">
        <v>56</v>
      </c>
      <c r="L51" s="65">
        <f t="shared" ref="L51" si="14">K51/2</f>
        <v>28</v>
      </c>
      <c r="M51" s="65">
        <f t="shared" ref="M51" si="15">J51+L51</f>
        <v>67</v>
      </c>
      <c r="N51" s="66">
        <f>1*M51</f>
        <v>67</v>
      </c>
      <c r="O51" s="42" t="s">
        <v>131</v>
      </c>
      <c r="P51" s="84" t="s">
        <v>66</v>
      </c>
    </row>
    <row r="52" spans="1:16" s="1" customFormat="1" ht="15.75" thickBot="1">
      <c r="A52" s="73">
        <v>4</v>
      </c>
      <c r="B52" s="45" t="s">
        <v>153</v>
      </c>
      <c r="C52" s="45"/>
      <c r="D52" s="62"/>
      <c r="E52" s="28">
        <v>2004</v>
      </c>
      <c r="F52" s="66" t="s">
        <v>68</v>
      </c>
      <c r="G52" s="29" t="s">
        <v>65</v>
      </c>
      <c r="H52" s="30">
        <v>70.5</v>
      </c>
      <c r="I52" s="31">
        <v>12</v>
      </c>
      <c r="J52" s="29">
        <v>75</v>
      </c>
      <c r="K52" s="29">
        <v>70</v>
      </c>
      <c r="L52" s="65">
        <f>K52/2</f>
        <v>35</v>
      </c>
      <c r="M52" s="65">
        <f>J52+L52</f>
        <v>110</v>
      </c>
      <c r="N52" s="66">
        <f>0.6*M52</f>
        <v>66</v>
      </c>
      <c r="O52" s="28" t="s">
        <v>129</v>
      </c>
      <c r="P52" s="74" t="s">
        <v>154</v>
      </c>
    </row>
    <row r="53" spans="1:16" s="1" customFormat="1" ht="15.75" thickBot="1">
      <c r="A53" s="129" t="s">
        <v>28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1"/>
    </row>
    <row r="54" spans="1:16" s="1" customFormat="1">
      <c r="A54" s="72">
        <v>1</v>
      </c>
      <c r="B54" s="25" t="s">
        <v>141</v>
      </c>
      <c r="C54" s="52"/>
      <c r="D54" s="78"/>
      <c r="E54" s="10">
        <v>2001</v>
      </c>
      <c r="F54" s="21">
        <v>3</v>
      </c>
      <c r="G54" s="19" t="s">
        <v>65</v>
      </c>
      <c r="H54" s="79">
        <v>64.8</v>
      </c>
      <c r="I54" s="80">
        <v>24</v>
      </c>
      <c r="J54" s="19">
        <v>56</v>
      </c>
      <c r="K54" s="39">
        <v>89</v>
      </c>
      <c r="L54" s="65">
        <f t="shared" ref="L54" si="16">K54/2</f>
        <v>44.5</v>
      </c>
      <c r="M54" s="65">
        <f t="shared" ref="M54" si="17">J54+L54</f>
        <v>100.5</v>
      </c>
      <c r="N54" s="66">
        <f>1*M54</f>
        <v>100.5</v>
      </c>
      <c r="O54" s="11" t="s">
        <v>133</v>
      </c>
      <c r="P54" s="81" t="s">
        <v>66</v>
      </c>
    </row>
    <row r="55" spans="1:16" s="1" customFormat="1" ht="15.75" thickBot="1">
      <c r="A55" s="73">
        <v>2</v>
      </c>
      <c r="B55" s="46" t="s">
        <v>142</v>
      </c>
      <c r="C55" s="36"/>
      <c r="D55" s="27"/>
      <c r="E55" s="33">
        <v>2001</v>
      </c>
      <c r="F55" s="69" t="s">
        <v>50</v>
      </c>
      <c r="G55" s="19" t="s">
        <v>65</v>
      </c>
      <c r="H55" s="82">
        <v>63.5</v>
      </c>
      <c r="I55" s="31">
        <v>24</v>
      </c>
      <c r="J55" s="67">
        <v>49</v>
      </c>
      <c r="K55" s="67">
        <v>94</v>
      </c>
      <c r="L55" s="65">
        <f t="shared" ref="L55" si="18">K55/2</f>
        <v>47</v>
      </c>
      <c r="M55" s="65">
        <f t="shared" ref="M55" si="19">J55+L55</f>
        <v>96</v>
      </c>
      <c r="N55" s="66">
        <f>1*M55</f>
        <v>96</v>
      </c>
      <c r="O55" s="33" t="s">
        <v>133</v>
      </c>
      <c r="P55" s="83" t="s">
        <v>69</v>
      </c>
    </row>
    <row r="56" spans="1:16" s="1" customFormat="1" ht="15.75" thickBot="1">
      <c r="A56" s="129" t="s">
        <v>39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1"/>
    </row>
    <row r="57" spans="1:16" s="1" customFormat="1">
      <c r="A57" s="73" t="s">
        <v>123</v>
      </c>
      <c r="B57" s="45" t="s">
        <v>107</v>
      </c>
      <c r="C57" s="45"/>
      <c r="D57" s="62"/>
      <c r="E57" s="28">
        <v>1995</v>
      </c>
      <c r="F57" s="34" t="s">
        <v>88</v>
      </c>
      <c r="G57" s="29" t="s">
        <v>59</v>
      </c>
      <c r="H57" s="63">
        <v>66.3</v>
      </c>
      <c r="I57" s="64">
        <v>24</v>
      </c>
      <c r="J57" s="39">
        <v>108</v>
      </c>
      <c r="K57" s="39">
        <v>127</v>
      </c>
      <c r="L57" s="65">
        <f t="shared" ref="L57" si="20">K57/2</f>
        <v>63.5</v>
      </c>
      <c r="M57" s="65">
        <f t="shared" ref="M57" si="21">J57+L57</f>
        <v>171.5</v>
      </c>
      <c r="N57" s="66">
        <f>1*M57</f>
        <v>171.5</v>
      </c>
      <c r="O57" s="42">
        <v>1</v>
      </c>
      <c r="P57" s="68" t="s">
        <v>69</v>
      </c>
    </row>
    <row r="58" spans="1:16" s="1" customFormat="1">
      <c r="A58" s="73">
        <v>2</v>
      </c>
      <c r="B58" s="46"/>
      <c r="C58" s="26"/>
      <c r="D58" s="27"/>
      <c r="E58" s="33"/>
      <c r="F58" s="69"/>
      <c r="G58" s="29"/>
      <c r="H58" s="82"/>
      <c r="I58" s="31"/>
      <c r="J58" s="34"/>
      <c r="K58" s="34"/>
      <c r="L58" s="65"/>
      <c r="M58" s="65"/>
      <c r="N58" s="66"/>
      <c r="O58" s="33"/>
      <c r="P58" s="83"/>
    </row>
    <row r="59" spans="1:16" s="1" customFormat="1" ht="15.75" thickBot="1">
      <c r="A59" s="73">
        <v>3</v>
      </c>
      <c r="B59" s="45"/>
      <c r="C59" s="45"/>
      <c r="D59" s="62"/>
      <c r="E59" s="28"/>
      <c r="F59" s="34"/>
      <c r="G59" s="29"/>
      <c r="H59" s="63"/>
      <c r="I59" s="64"/>
      <c r="J59" s="39"/>
      <c r="K59" s="39"/>
      <c r="L59" s="65"/>
      <c r="M59" s="65"/>
      <c r="N59" s="66"/>
      <c r="O59" s="42"/>
      <c r="P59" s="68"/>
    </row>
    <row r="60" spans="1:16" s="1" customFormat="1" ht="15.75" thickBot="1">
      <c r="A60" s="129" t="s">
        <v>29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1"/>
    </row>
    <row r="61" spans="1:16" s="1" customFormat="1">
      <c r="A61" s="73">
        <v>1</v>
      </c>
      <c r="B61" s="45" t="s">
        <v>112</v>
      </c>
      <c r="C61" s="45"/>
      <c r="D61" s="62"/>
      <c r="E61" s="28">
        <v>2004</v>
      </c>
      <c r="F61" s="34" t="s">
        <v>50</v>
      </c>
      <c r="G61" s="29" t="s">
        <v>65</v>
      </c>
      <c r="H61" s="63">
        <v>70</v>
      </c>
      <c r="I61" s="64">
        <v>12</v>
      </c>
      <c r="J61" s="29">
        <v>70</v>
      </c>
      <c r="K61" s="29">
        <v>130</v>
      </c>
      <c r="L61" s="65">
        <f>K61/2</f>
        <v>65</v>
      </c>
      <c r="M61" s="65">
        <f>J61+L61</f>
        <v>135</v>
      </c>
      <c r="N61" s="66">
        <f>0.3*M61</f>
        <v>40.5</v>
      </c>
      <c r="O61" s="33" t="s">
        <v>128</v>
      </c>
      <c r="P61" s="68" t="s">
        <v>83</v>
      </c>
    </row>
    <row r="62" spans="1:16" s="1" customFormat="1">
      <c r="A62" s="73">
        <v>2</v>
      </c>
      <c r="B62" s="45" t="s">
        <v>100</v>
      </c>
      <c r="C62" s="45"/>
      <c r="D62" s="62"/>
      <c r="E62" s="28">
        <v>2004</v>
      </c>
      <c r="F62" s="34" t="s">
        <v>50</v>
      </c>
      <c r="G62" s="29" t="s">
        <v>77</v>
      </c>
      <c r="H62" s="63">
        <v>70.7</v>
      </c>
      <c r="I62" s="64">
        <v>6</v>
      </c>
      <c r="J62" s="39">
        <v>136</v>
      </c>
      <c r="K62" s="39">
        <v>180</v>
      </c>
      <c r="L62" s="65">
        <f>K62/2</f>
        <v>90</v>
      </c>
      <c r="M62" s="65">
        <f>J62+L62</f>
        <v>226</v>
      </c>
      <c r="N62" s="69">
        <f>0.07*M62</f>
        <v>15.820000000000002</v>
      </c>
      <c r="O62" s="42" t="s">
        <v>128</v>
      </c>
      <c r="P62" s="68" t="s">
        <v>78</v>
      </c>
    </row>
    <row r="63" spans="1:16" s="1" customFormat="1" ht="15.75" thickBot="1">
      <c r="A63" s="73">
        <v>3</v>
      </c>
      <c r="B63" s="45"/>
      <c r="C63" s="45"/>
      <c r="D63" s="62"/>
      <c r="E63" s="28"/>
      <c r="F63" s="34"/>
      <c r="G63" s="29"/>
      <c r="H63" s="63"/>
      <c r="I63" s="64"/>
      <c r="J63" s="39"/>
      <c r="K63" s="39"/>
      <c r="L63" s="65"/>
      <c r="M63" s="65"/>
      <c r="N63" s="66"/>
      <c r="O63" s="42"/>
      <c r="P63" s="68"/>
    </row>
    <row r="64" spans="1:16" s="1" customFormat="1" ht="15.75" thickBot="1">
      <c r="A64" s="129" t="s">
        <v>30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1"/>
    </row>
    <row r="65" spans="1:16" s="1" customFormat="1">
      <c r="A65" s="73">
        <v>1</v>
      </c>
      <c r="B65" s="45" t="s">
        <v>79</v>
      </c>
      <c r="C65" s="45"/>
      <c r="D65" s="62"/>
      <c r="E65" s="28">
        <v>2001</v>
      </c>
      <c r="F65" s="34" t="s">
        <v>50</v>
      </c>
      <c r="G65" s="29" t="s">
        <v>77</v>
      </c>
      <c r="H65" s="63">
        <v>69.5</v>
      </c>
      <c r="I65" s="64">
        <v>12</v>
      </c>
      <c r="J65" s="39">
        <v>83</v>
      </c>
      <c r="K65" s="39">
        <v>177</v>
      </c>
      <c r="L65" s="65">
        <f t="shared" ref="L65" si="22">K65/2</f>
        <v>88.5</v>
      </c>
      <c r="M65" s="65">
        <f t="shared" ref="M65" si="23">J65+L65</f>
        <v>171.5</v>
      </c>
      <c r="N65" s="86">
        <f>0.3*M65</f>
        <v>51.449999999999996</v>
      </c>
      <c r="O65" s="42" t="s">
        <v>126</v>
      </c>
      <c r="P65" s="68" t="s">
        <v>78</v>
      </c>
    </row>
    <row r="66" spans="1:16" s="1" customFormat="1" ht="15.75" thickBot="1">
      <c r="A66" s="73">
        <v>1</v>
      </c>
      <c r="B66" s="45"/>
      <c r="C66" s="45"/>
      <c r="D66" s="62"/>
      <c r="E66" s="28"/>
      <c r="F66" s="34"/>
      <c r="G66" s="29"/>
      <c r="H66" s="63"/>
      <c r="I66" s="64"/>
      <c r="J66" s="39"/>
      <c r="K66" s="39"/>
      <c r="L66" s="65"/>
      <c r="M66" s="65"/>
      <c r="N66" s="66"/>
      <c r="O66" s="42"/>
      <c r="P66" s="68"/>
    </row>
    <row r="67" spans="1:16" s="1" customFormat="1" ht="15.75" thickBot="1">
      <c r="A67" s="129" t="s">
        <v>45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1"/>
    </row>
    <row r="68" spans="1:16" s="1" customFormat="1">
      <c r="A68" s="73">
        <v>1</v>
      </c>
      <c r="B68" s="45" t="s">
        <v>84</v>
      </c>
      <c r="C68" s="45"/>
      <c r="D68" s="62"/>
      <c r="E68" s="28">
        <v>1998</v>
      </c>
      <c r="F68" s="34" t="s">
        <v>85</v>
      </c>
      <c r="G68" s="29" t="s">
        <v>59</v>
      </c>
      <c r="H68" s="63">
        <v>72.599999999999994</v>
      </c>
      <c r="I68" s="64">
        <v>24</v>
      </c>
      <c r="J68" s="29">
        <v>127</v>
      </c>
      <c r="K68" s="29">
        <v>175</v>
      </c>
      <c r="L68" s="65">
        <f t="shared" ref="L68:L69" si="24">K68/2</f>
        <v>87.5</v>
      </c>
      <c r="M68" s="65">
        <f t="shared" ref="M68:M69" si="25">J68+L68</f>
        <v>214.5</v>
      </c>
      <c r="N68" s="66">
        <f>1*M68</f>
        <v>214.5</v>
      </c>
      <c r="O68" s="33">
        <v>1</v>
      </c>
      <c r="P68" s="68" t="s">
        <v>86</v>
      </c>
    </row>
    <row r="69" spans="1:16" s="1" customFormat="1">
      <c r="A69" s="73"/>
      <c r="B69" s="45" t="s">
        <v>97</v>
      </c>
      <c r="C69" s="45"/>
      <c r="D69" s="62"/>
      <c r="E69" s="28">
        <v>1998</v>
      </c>
      <c r="F69" s="34" t="s">
        <v>50</v>
      </c>
      <c r="G69" s="29" t="s">
        <v>77</v>
      </c>
      <c r="H69" s="63">
        <v>70.599999999999994</v>
      </c>
      <c r="I69" s="64">
        <v>16</v>
      </c>
      <c r="J69" s="39">
        <v>60</v>
      </c>
      <c r="K69" s="39">
        <v>94</v>
      </c>
      <c r="L69" s="65">
        <f t="shared" si="24"/>
        <v>47</v>
      </c>
      <c r="M69" s="65">
        <f t="shared" si="25"/>
        <v>107</v>
      </c>
      <c r="N69" s="66">
        <f>0.6*M69</f>
        <v>64.2</v>
      </c>
      <c r="O69" s="42" t="s">
        <v>131</v>
      </c>
      <c r="P69" s="68" t="s">
        <v>78</v>
      </c>
    </row>
    <row r="70" spans="1:16" s="1" customFormat="1" ht="15.75" thickBot="1">
      <c r="A70" s="73">
        <v>2</v>
      </c>
      <c r="B70" s="45"/>
      <c r="C70" s="45"/>
      <c r="D70" s="62"/>
      <c r="E70" s="28"/>
      <c r="F70" s="34"/>
      <c r="G70" s="29"/>
      <c r="H70" s="63"/>
      <c r="I70" s="64"/>
      <c r="J70" s="39"/>
      <c r="K70" s="39"/>
      <c r="L70" s="65"/>
      <c r="M70" s="65"/>
      <c r="N70" s="69"/>
      <c r="O70" s="42"/>
      <c r="P70" s="68"/>
    </row>
    <row r="71" spans="1:16" s="1" customFormat="1" ht="15.75" thickBot="1">
      <c r="A71" s="129" t="s">
        <v>44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1"/>
    </row>
    <row r="72" spans="1:16" s="1" customFormat="1">
      <c r="A72" s="72">
        <v>1</v>
      </c>
      <c r="B72" s="25" t="s">
        <v>136</v>
      </c>
      <c r="C72" s="52"/>
      <c r="D72" s="78"/>
      <c r="E72" s="10">
        <v>2002</v>
      </c>
      <c r="F72" s="21" t="s">
        <v>50</v>
      </c>
      <c r="G72" s="19" t="s">
        <v>65</v>
      </c>
      <c r="H72" s="79">
        <v>73.900000000000006</v>
      </c>
      <c r="I72" s="80">
        <v>24</v>
      </c>
      <c r="J72" s="19">
        <v>64</v>
      </c>
      <c r="K72" s="19">
        <v>92</v>
      </c>
      <c r="L72" s="65">
        <f t="shared" ref="L72" si="26">K72/2</f>
        <v>46</v>
      </c>
      <c r="M72" s="65">
        <f t="shared" ref="M72" si="27">J72+L72</f>
        <v>110</v>
      </c>
      <c r="N72" s="66">
        <f>1*M72</f>
        <v>110</v>
      </c>
      <c r="O72" s="11" t="s">
        <v>133</v>
      </c>
      <c r="P72" s="84" t="s">
        <v>69</v>
      </c>
    </row>
    <row r="73" spans="1:16" s="1" customFormat="1">
      <c r="A73" s="73">
        <v>2</v>
      </c>
      <c r="B73" s="46" t="s">
        <v>137</v>
      </c>
      <c r="C73" s="36"/>
      <c r="D73" s="27"/>
      <c r="E73" s="33">
        <v>2002</v>
      </c>
      <c r="F73" s="69" t="s">
        <v>54</v>
      </c>
      <c r="G73" s="19" t="s">
        <v>65</v>
      </c>
      <c r="H73" s="82">
        <v>74.7</v>
      </c>
      <c r="I73" s="31">
        <v>24</v>
      </c>
      <c r="J73" s="67">
        <v>69</v>
      </c>
      <c r="K73" s="67">
        <v>75</v>
      </c>
      <c r="L73" s="65">
        <f t="shared" ref="L73" si="28">K73/2</f>
        <v>37.5</v>
      </c>
      <c r="M73" s="65">
        <f t="shared" ref="M73" si="29">J73+L73</f>
        <v>106.5</v>
      </c>
      <c r="N73" s="66">
        <f>1*M73</f>
        <v>106.5</v>
      </c>
      <c r="O73" s="11" t="s">
        <v>133</v>
      </c>
      <c r="P73" s="83" t="s">
        <v>66</v>
      </c>
    </row>
    <row r="74" spans="1:16" s="1" customFormat="1" ht="15.75" thickBot="1">
      <c r="A74" s="73">
        <v>2</v>
      </c>
      <c r="B74" s="46" t="s">
        <v>138</v>
      </c>
      <c r="C74" s="36"/>
      <c r="D74" s="27"/>
      <c r="E74" s="33">
        <v>2006</v>
      </c>
      <c r="F74" s="69" t="s">
        <v>50</v>
      </c>
      <c r="G74" s="19" t="s">
        <v>65</v>
      </c>
      <c r="H74" s="82">
        <v>73.400000000000006</v>
      </c>
      <c r="I74" s="31">
        <v>16</v>
      </c>
      <c r="J74" s="67">
        <v>112</v>
      </c>
      <c r="K74" s="67">
        <v>122</v>
      </c>
      <c r="L74" s="65">
        <f t="shared" ref="L74" si="30">K74/2</f>
        <v>61</v>
      </c>
      <c r="M74" s="65">
        <f t="shared" ref="M74" si="31">J74+L74</f>
        <v>173</v>
      </c>
      <c r="N74" s="66">
        <f>0.6*M74</f>
        <v>103.8</v>
      </c>
      <c r="O74" s="33" t="s">
        <v>126</v>
      </c>
      <c r="P74" s="83" t="s">
        <v>69</v>
      </c>
    </row>
    <row r="75" spans="1:16" s="1" customFormat="1" ht="15.75" thickBot="1">
      <c r="A75" s="129" t="s">
        <v>31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1"/>
    </row>
    <row r="76" spans="1:16" s="1" customFormat="1">
      <c r="A76" s="73">
        <v>1</v>
      </c>
      <c r="B76" s="45" t="s">
        <v>90</v>
      </c>
      <c r="C76" s="45"/>
      <c r="D76" s="62"/>
      <c r="E76" s="28">
        <v>2000</v>
      </c>
      <c r="F76" s="34">
        <v>1</v>
      </c>
      <c r="G76" s="29" t="s">
        <v>65</v>
      </c>
      <c r="H76" s="63">
        <v>74.900000000000006</v>
      </c>
      <c r="I76" s="64">
        <v>24</v>
      </c>
      <c r="J76" s="29">
        <v>109</v>
      </c>
      <c r="K76" s="29">
        <v>139</v>
      </c>
      <c r="L76" s="65">
        <f>K76/2</f>
        <v>69.5</v>
      </c>
      <c r="M76" s="65">
        <f>J76+L76</f>
        <v>178.5</v>
      </c>
      <c r="N76" s="66">
        <f>1*M76</f>
        <v>178.5</v>
      </c>
      <c r="O76" s="33">
        <v>1</v>
      </c>
      <c r="P76" s="106" t="s">
        <v>83</v>
      </c>
    </row>
    <row r="77" spans="1:16" s="1" customFormat="1" ht="15.75" thickBot="1">
      <c r="A77" s="73">
        <v>2</v>
      </c>
      <c r="B77" s="45" t="s">
        <v>55</v>
      </c>
      <c r="C77" s="45"/>
      <c r="D77" s="62"/>
      <c r="E77" s="28">
        <v>2001</v>
      </c>
      <c r="F77" s="34" t="s">
        <v>50</v>
      </c>
      <c r="G77" s="29" t="s">
        <v>56</v>
      </c>
      <c r="H77" s="63">
        <v>77.099999999999994</v>
      </c>
      <c r="I77" s="64">
        <v>16</v>
      </c>
      <c r="J77" s="29">
        <v>80</v>
      </c>
      <c r="K77" s="29">
        <v>130</v>
      </c>
      <c r="L77" s="65">
        <f>K77/2</f>
        <v>65</v>
      </c>
      <c r="M77" s="65">
        <f>J77+L77</f>
        <v>145</v>
      </c>
      <c r="N77" s="66">
        <f>0.6*M77</f>
        <v>87</v>
      </c>
      <c r="O77" s="33" t="s">
        <v>129</v>
      </c>
      <c r="P77" s="105" t="s">
        <v>57</v>
      </c>
    </row>
    <row r="78" spans="1:16" s="1" customFormat="1" ht="15.75" thickBot="1">
      <c r="A78" s="129" t="s">
        <v>40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1"/>
    </row>
    <row r="79" spans="1:16" s="1" customFormat="1">
      <c r="A79" s="73">
        <v>1</v>
      </c>
      <c r="B79" s="45" t="s">
        <v>118</v>
      </c>
      <c r="C79" s="45"/>
      <c r="D79" s="62"/>
      <c r="E79" s="28">
        <v>1997</v>
      </c>
      <c r="F79" s="34" t="s">
        <v>88</v>
      </c>
      <c r="G79" s="29" t="s">
        <v>65</v>
      </c>
      <c r="H79" s="63">
        <v>73.099999999999994</v>
      </c>
      <c r="I79" s="64">
        <v>24</v>
      </c>
      <c r="J79" s="29">
        <v>123</v>
      </c>
      <c r="K79" s="29">
        <v>175</v>
      </c>
      <c r="L79" s="65">
        <f>K79/2</f>
        <v>87.5</v>
      </c>
      <c r="M79" s="65">
        <f>J79+L79</f>
        <v>210.5</v>
      </c>
      <c r="N79" s="66">
        <f>1*M79</f>
        <v>210.5</v>
      </c>
      <c r="O79" s="33">
        <v>1</v>
      </c>
      <c r="P79" s="68" t="s">
        <v>66</v>
      </c>
    </row>
    <row r="80" spans="1:16" s="1" customFormat="1" ht="15.75" thickBot="1">
      <c r="A80" s="73">
        <v>2</v>
      </c>
      <c r="B80" s="45" t="s">
        <v>96</v>
      </c>
      <c r="C80" s="45"/>
      <c r="D80" s="62"/>
      <c r="E80" s="28">
        <v>1998</v>
      </c>
      <c r="F80" s="34" t="s">
        <v>88</v>
      </c>
      <c r="G80" s="109" t="s">
        <v>125</v>
      </c>
      <c r="H80" s="63">
        <v>75</v>
      </c>
      <c r="I80" s="64">
        <v>24</v>
      </c>
      <c r="J80" s="29">
        <v>112</v>
      </c>
      <c r="K80" s="29">
        <v>192</v>
      </c>
      <c r="L80" s="65">
        <f>K80/2</f>
        <v>96</v>
      </c>
      <c r="M80" s="65">
        <f>J80+L80</f>
        <v>208</v>
      </c>
      <c r="N80" s="66">
        <f>1*M80</f>
        <v>208</v>
      </c>
      <c r="O80" s="33">
        <v>1</v>
      </c>
      <c r="P80" s="68" t="s">
        <v>124</v>
      </c>
    </row>
    <row r="81" spans="1:16" s="1" customFormat="1" ht="15.75" thickBot="1">
      <c r="A81" s="129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1"/>
    </row>
    <row r="82" spans="1:16" s="1" customFormat="1" ht="15.75" thickBot="1">
      <c r="A82" s="129" t="s">
        <v>41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1"/>
    </row>
    <row r="83" spans="1:16" s="1" customFormat="1">
      <c r="A83" s="73">
        <v>1</v>
      </c>
      <c r="B83" s="45" t="s">
        <v>58</v>
      </c>
      <c r="C83" s="45"/>
      <c r="D83" s="62"/>
      <c r="E83" s="28">
        <v>1996</v>
      </c>
      <c r="F83" s="34">
        <v>1</v>
      </c>
      <c r="G83" s="29" t="s">
        <v>59</v>
      </c>
      <c r="H83" s="63">
        <v>82.8</v>
      </c>
      <c r="I83" s="64">
        <v>24</v>
      </c>
      <c r="J83" s="29">
        <v>86</v>
      </c>
      <c r="K83" s="29">
        <v>116</v>
      </c>
      <c r="L83" s="65">
        <f t="shared" ref="L83" si="32">K83/2</f>
        <v>58</v>
      </c>
      <c r="M83" s="65">
        <f t="shared" ref="M83" si="33">J83+L83</f>
        <v>144</v>
      </c>
      <c r="N83" s="66">
        <f>1*M83</f>
        <v>144</v>
      </c>
      <c r="O83" s="33">
        <v>1</v>
      </c>
      <c r="P83" s="68" t="s">
        <v>60</v>
      </c>
    </row>
    <row r="84" spans="1:16" s="1" customFormat="1" ht="15.75" thickBot="1">
      <c r="A84" s="73">
        <v>2</v>
      </c>
      <c r="B84" s="45"/>
      <c r="C84" s="45"/>
      <c r="D84" s="62"/>
      <c r="E84" s="28"/>
      <c r="F84" s="34"/>
      <c r="G84" s="29"/>
      <c r="H84" s="63"/>
      <c r="I84" s="64"/>
      <c r="J84" s="39"/>
      <c r="K84" s="39"/>
      <c r="L84" s="65"/>
      <c r="M84" s="65"/>
      <c r="N84" s="66"/>
      <c r="O84" s="42"/>
      <c r="P84" s="68"/>
    </row>
    <row r="85" spans="1:16" s="1" customFormat="1" ht="15.75" thickBot="1">
      <c r="A85" s="129" t="s">
        <v>43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1"/>
    </row>
    <row r="86" spans="1:16" s="1" customFormat="1">
      <c r="A86" s="73">
        <v>1</v>
      </c>
      <c r="B86" s="45" t="s">
        <v>120</v>
      </c>
      <c r="C86" s="45"/>
      <c r="D86" s="62"/>
      <c r="E86" s="28">
        <v>2000</v>
      </c>
      <c r="F86" s="34" t="s">
        <v>50</v>
      </c>
      <c r="G86" s="29" t="s">
        <v>65</v>
      </c>
      <c r="H86" s="63">
        <v>95.2</v>
      </c>
      <c r="I86" s="64">
        <v>16</v>
      </c>
      <c r="J86" s="76">
        <v>67</v>
      </c>
      <c r="K86" s="76">
        <v>90</v>
      </c>
      <c r="L86" s="65">
        <f>K86/2</f>
        <v>45</v>
      </c>
      <c r="M86" s="65">
        <f>J86+L86</f>
        <v>112</v>
      </c>
      <c r="N86" s="66">
        <f>0.6*M86</f>
        <v>67.2</v>
      </c>
      <c r="O86" s="42" t="s">
        <v>127</v>
      </c>
      <c r="P86" s="68" t="s">
        <v>69</v>
      </c>
    </row>
    <row r="87" spans="1:16" s="1" customFormat="1">
      <c r="A87" s="73">
        <v>2</v>
      </c>
      <c r="B87" s="45" t="s">
        <v>119</v>
      </c>
      <c r="C87" s="45"/>
      <c r="D87" s="62"/>
      <c r="E87" s="28">
        <v>2000</v>
      </c>
      <c r="F87" s="34" t="s">
        <v>50</v>
      </c>
      <c r="G87" s="29" t="s">
        <v>65</v>
      </c>
      <c r="H87" s="63">
        <v>96.75</v>
      </c>
      <c r="I87" s="64">
        <v>12</v>
      </c>
      <c r="J87" s="76">
        <v>70</v>
      </c>
      <c r="K87" s="76">
        <v>100</v>
      </c>
      <c r="L87" s="65">
        <f>K87/2</f>
        <v>50</v>
      </c>
      <c r="M87" s="65">
        <f>J87+L87</f>
        <v>120</v>
      </c>
      <c r="N87" s="66">
        <f>0.3*M87</f>
        <v>36</v>
      </c>
      <c r="O87" s="42" t="s">
        <v>128</v>
      </c>
      <c r="P87" s="68" t="s">
        <v>69</v>
      </c>
    </row>
    <row r="88" spans="1:16" s="1" customFormat="1" ht="15.75" thickBot="1">
      <c r="A88" s="73"/>
      <c r="B88" s="45"/>
      <c r="C88" s="45"/>
      <c r="D88" s="62"/>
      <c r="E88" s="28"/>
      <c r="F88" s="34"/>
      <c r="G88" s="29"/>
      <c r="H88" s="63"/>
      <c r="I88" s="64"/>
      <c r="J88" s="39"/>
      <c r="K88" s="39"/>
      <c r="L88" s="65"/>
      <c r="M88" s="65"/>
      <c r="N88" s="66"/>
      <c r="O88" s="42"/>
      <c r="P88" s="68"/>
    </row>
    <row r="89" spans="1:16" s="1" customFormat="1" ht="15.75" thickBot="1">
      <c r="A89" s="129" t="s">
        <v>42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1"/>
    </row>
    <row r="90" spans="1:16" s="1" customFormat="1">
      <c r="A90" s="73">
        <v>1</v>
      </c>
      <c r="B90" s="45" t="s">
        <v>71</v>
      </c>
      <c r="C90" s="45"/>
      <c r="D90" s="62"/>
      <c r="E90" s="28">
        <v>1998</v>
      </c>
      <c r="F90" s="34" t="s">
        <v>50</v>
      </c>
      <c r="G90" s="29" t="s">
        <v>59</v>
      </c>
      <c r="H90" s="63">
        <v>86.5</v>
      </c>
      <c r="I90" s="64">
        <v>24</v>
      </c>
      <c r="J90" s="39">
        <v>121</v>
      </c>
      <c r="K90" s="39">
        <v>210</v>
      </c>
      <c r="L90" s="65">
        <f t="shared" ref="L90:L91" si="34">K90/2</f>
        <v>105</v>
      </c>
      <c r="M90" s="65">
        <f t="shared" ref="M90:M91" si="35">J90+L90</f>
        <v>226</v>
      </c>
      <c r="N90" s="66">
        <f>1*M90</f>
        <v>226</v>
      </c>
      <c r="O90" s="42" t="s">
        <v>130</v>
      </c>
      <c r="P90" s="68" t="s">
        <v>60</v>
      </c>
    </row>
    <row r="91" spans="1:16" s="1" customFormat="1">
      <c r="A91" s="73" t="s">
        <v>123</v>
      </c>
      <c r="B91" s="45" t="s">
        <v>104</v>
      </c>
      <c r="C91" s="45"/>
      <c r="D91" s="62"/>
      <c r="E91" s="28">
        <v>1994</v>
      </c>
      <c r="F91" s="34" t="s">
        <v>88</v>
      </c>
      <c r="G91" s="29" t="s">
        <v>59</v>
      </c>
      <c r="H91" s="63">
        <v>87</v>
      </c>
      <c r="I91" s="64">
        <v>24</v>
      </c>
      <c r="J91" s="39">
        <v>152</v>
      </c>
      <c r="K91" s="39">
        <v>201</v>
      </c>
      <c r="L91" s="65">
        <f t="shared" si="34"/>
        <v>100.5</v>
      </c>
      <c r="M91" s="65">
        <f t="shared" si="35"/>
        <v>252.5</v>
      </c>
      <c r="N91" s="66">
        <f>1*M91</f>
        <v>252.5</v>
      </c>
      <c r="O91" s="42">
        <v>1</v>
      </c>
      <c r="P91" s="68" t="s">
        <v>115</v>
      </c>
    </row>
    <row r="92" spans="1:16" s="1" customFormat="1" ht="15.75" thickBot="1">
      <c r="A92" s="73"/>
      <c r="B92" s="45"/>
      <c r="C92" s="45"/>
      <c r="D92" s="62"/>
      <c r="E92" s="28"/>
      <c r="F92" s="34"/>
      <c r="G92" s="29"/>
      <c r="H92" s="63"/>
      <c r="I92" s="64"/>
      <c r="J92" s="29"/>
      <c r="K92" s="29"/>
      <c r="L92" s="65"/>
      <c r="M92" s="65"/>
      <c r="N92" s="66"/>
      <c r="O92" s="33"/>
      <c r="P92" s="68"/>
    </row>
    <row r="93" spans="1:16" s="1" customFormat="1" ht="15.75" thickBot="1">
      <c r="A93" s="129" t="s">
        <v>105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1"/>
    </row>
    <row r="94" spans="1:16" s="1" customFormat="1">
      <c r="A94" s="73" t="s">
        <v>123</v>
      </c>
      <c r="B94" s="45" t="s">
        <v>106</v>
      </c>
      <c r="C94" s="45"/>
      <c r="D94" s="62"/>
      <c r="E94" s="28">
        <v>1995</v>
      </c>
      <c r="F94" s="34" t="s">
        <v>85</v>
      </c>
      <c r="G94" s="29" t="s">
        <v>59</v>
      </c>
      <c r="H94" s="63">
        <v>108</v>
      </c>
      <c r="I94" s="64">
        <v>24</v>
      </c>
      <c r="J94" s="39">
        <v>152</v>
      </c>
      <c r="K94" s="39">
        <v>175</v>
      </c>
      <c r="L94" s="65">
        <f t="shared" ref="L94" si="36">K94/2</f>
        <v>87.5</v>
      </c>
      <c r="M94" s="65">
        <f t="shared" ref="M94" si="37">J94+L94</f>
        <v>239.5</v>
      </c>
      <c r="N94" s="66">
        <f>1*M94</f>
        <v>239.5</v>
      </c>
      <c r="O94" s="42">
        <v>1</v>
      </c>
      <c r="P94" s="68" t="s">
        <v>69</v>
      </c>
    </row>
    <row r="95" spans="1:16" s="1" customFormat="1" ht="15.75" thickBot="1">
      <c r="A95" s="73">
        <v>2</v>
      </c>
      <c r="B95" s="45"/>
      <c r="C95" s="45"/>
      <c r="D95" s="62"/>
      <c r="E95" s="28"/>
      <c r="F95" s="34"/>
      <c r="G95" s="29"/>
      <c r="H95" s="63"/>
      <c r="I95" s="64"/>
      <c r="J95" s="39"/>
      <c r="K95" s="39"/>
      <c r="L95" s="65"/>
      <c r="M95" s="65"/>
      <c r="N95" s="66"/>
      <c r="O95" s="42"/>
      <c r="P95" s="68"/>
    </row>
    <row r="96" spans="1:16" s="1" customFormat="1" ht="15.75" thickBot="1">
      <c r="A96" s="124" t="s">
        <v>17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6"/>
    </row>
    <row r="97" spans="1:16" s="1" customFormat="1" ht="15.75" thickBot="1">
      <c r="A97" s="129" t="s">
        <v>32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1"/>
    </row>
    <row r="98" spans="1:16" s="1" customFormat="1">
      <c r="A98" s="72">
        <v>1</v>
      </c>
      <c r="B98" s="26" t="s">
        <v>112</v>
      </c>
      <c r="C98" s="26"/>
      <c r="D98" s="27"/>
      <c r="E98" s="28">
        <v>2005</v>
      </c>
      <c r="F98" s="67" t="s">
        <v>50</v>
      </c>
      <c r="G98" s="29" t="s">
        <v>65</v>
      </c>
      <c r="H98" s="30">
        <v>69.8</v>
      </c>
      <c r="I98" s="31">
        <v>12</v>
      </c>
      <c r="J98" s="34">
        <v>16</v>
      </c>
      <c r="K98" s="34"/>
      <c r="L98" s="65"/>
      <c r="M98" s="65"/>
      <c r="N98" s="69">
        <f>(J98*I98*0.15)/H98</f>
        <v>0.41260744985673348</v>
      </c>
      <c r="O98" s="111" t="s">
        <v>128</v>
      </c>
      <c r="P98" s="24" t="s">
        <v>83</v>
      </c>
    </row>
    <row r="99" spans="1:16" s="1" customFormat="1" ht="15.75" thickBot="1">
      <c r="A99" s="88">
        <v>2</v>
      </c>
      <c r="B99" s="46"/>
      <c r="C99" s="36"/>
      <c r="D99" s="27"/>
      <c r="E99" s="33"/>
      <c r="F99" s="69"/>
      <c r="G99" s="29"/>
      <c r="H99" s="82"/>
      <c r="I99" s="31"/>
      <c r="J99" s="76"/>
      <c r="K99" s="76"/>
      <c r="L99" s="65"/>
      <c r="M99" s="65"/>
      <c r="N99" s="65"/>
      <c r="O99" s="33"/>
      <c r="P99" s="83"/>
    </row>
    <row r="100" spans="1:16" s="1" customFormat="1" ht="15.75" thickBot="1">
      <c r="A100" s="129" t="s">
        <v>33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1"/>
    </row>
    <row r="101" spans="1:16" s="1" customFormat="1">
      <c r="A101" s="47">
        <v>1</v>
      </c>
      <c r="B101" s="45" t="s">
        <v>61</v>
      </c>
      <c r="C101" s="108"/>
      <c r="D101" s="27"/>
      <c r="E101" s="28">
        <v>2001</v>
      </c>
      <c r="F101" s="34" t="s">
        <v>54</v>
      </c>
      <c r="G101" s="29" t="s">
        <v>56</v>
      </c>
      <c r="H101" s="63">
        <v>58</v>
      </c>
      <c r="I101" s="64">
        <v>16</v>
      </c>
      <c r="J101" s="69">
        <v>71</v>
      </c>
      <c r="K101" s="69"/>
      <c r="L101" s="65"/>
      <c r="M101" s="65"/>
      <c r="N101" s="65">
        <f>(J101*I101*0.6)/H101</f>
        <v>11.751724137931035</v>
      </c>
      <c r="O101" s="33" t="s">
        <v>54</v>
      </c>
      <c r="P101" s="68" t="s">
        <v>57</v>
      </c>
    </row>
    <row r="102" spans="1:16" s="1" customFormat="1">
      <c r="A102" s="5">
        <v>2</v>
      </c>
      <c r="B102" s="25" t="s">
        <v>55</v>
      </c>
      <c r="C102" s="25"/>
      <c r="D102" s="78"/>
      <c r="E102" s="28">
        <v>2001</v>
      </c>
      <c r="F102" s="34" t="s">
        <v>50</v>
      </c>
      <c r="G102" s="29" t="s">
        <v>56</v>
      </c>
      <c r="H102" s="63">
        <v>77.099999999999994</v>
      </c>
      <c r="I102" s="64">
        <v>16</v>
      </c>
      <c r="J102" s="32">
        <v>40</v>
      </c>
      <c r="K102" s="32"/>
      <c r="L102" s="6"/>
      <c r="M102" s="65"/>
      <c r="N102" s="65">
        <f>(J102*I102*0.6)/H102</f>
        <v>4.9805447470817121</v>
      </c>
      <c r="O102" s="33" t="s">
        <v>128</v>
      </c>
      <c r="P102" s="12" t="s">
        <v>57</v>
      </c>
    </row>
    <row r="103" spans="1:16" s="1" customFormat="1" ht="15.75" thickBot="1">
      <c r="A103" s="5">
        <v>3</v>
      </c>
      <c r="B103" s="46"/>
      <c r="C103" s="26"/>
      <c r="D103" s="27"/>
      <c r="E103" s="33"/>
      <c r="F103" s="69"/>
      <c r="G103" s="29"/>
      <c r="H103" s="82"/>
      <c r="I103" s="31"/>
      <c r="J103" s="34"/>
      <c r="K103" s="34"/>
      <c r="L103" s="65"/>
      <c r="M103" s="65"/>
      <c r="N103" s="65"/>
      <c r="O103" s="33"/>
      <c r="P103" s="83"/>
    </row>
    <row r="104" spans="1:16" s="1" customFormat="1" ht="15.75" thickBot="1">
      <c r="A104" s="135" t="s">
        <v>36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7"/>
    </row>
    <row r="105" spans="1:16" s="1" customFormat="1">
      <c r="A105" s="5">
        <v>1</v>
      </c>
      <c r="B105" s="26" t="s">
        <v>117</v>
      </c>
      <c r="C105" s="26"/>
      <c r="D105" s="27"/>
      <c r="E105" s="28">
        <v>1997</v>
      </c>
      <c r="F105" s="67" t="s">
        <v>93</v>
      </c>
      <c r="G105" s="29" t="s">
        <v>65</v>
      </c>
      <c r="H105" s="30">
        <v>69.8</v>
      </c>
      <c r="I105" s="31">
        <v>24</v>
      </c>
      <c r="J105" s="69">
        <v>121</v>
      </c>
      <c r="K105" s="69"/>
      <c r="L105" s="65"/>
      <c r="M105" s="65"/>
      <c r="N105" s="65">
        <f>(J105*I105*1)/H105</f>
        <v>41.604584527220631</v>
      </c>
      <c r="O105" s="33">
        <v>1</v>
      </c>
      <c r="P105" s="68" t="s">
        <v>83</v>
      </c>
    </row>
    <row r="106" spans="1:16" s="1" customFormat="1">
      <c r="A106" s="5">
        <v>2</v>
      </c>
      <c r="B106" s="46" t="s">
        <v>121</v>
      </c>
      <c r="C106" s="26"/>
      <c r="D106" s="27"/>
      <c r="E106" s="33">
        <v>1999</v>
      </c>
      <c r="F106" s="69" t="s">
        <v>88</v>
      </c>
      <c r="G106" s="29" t="s">
        <v>122</v>
      </c>
      <c r="H106" s="82">
        <v>55</v>
      </c>
      <c r="I106" s="31">
        <v>16</v>
      </c>
      <c r="J106" s="34">
        <v>50</v>
      </c>
      <c r="K106" s="34"/>
      <c r="L106" s="65"/>
      <c r="M106" s="65"/>
      <c r="N106" s="65">
        <f>(J106*I106*0.6)/H106</f>
        <v>8.7272727272727266</v>
      </c>
      <c r="O106" s="33" t="s">
        <v>132</v>
      </c>
      <c r="P106" s="74" t="s">
        <v>152</v>
      </c>
    </row>
    <row r="107" spans="1:16" s="1" customFormat="1" ht="15.75" thickBot="1">
      <c r="A107" s="5" t="s">
        <v>123</v>
      </c>
      <c r="B107" s="57" t="s">
        <v>87</v>
      </c>
      <c r="C107" s="48"/>
      <c r="D107" s="49"/>
      <c r="E107" s="11">
        <v>1995</v>
      </c>
      <c r="F107" s="65" t="s">
        <v>88</v>
      </c>
      <c r="G107" s="19" t="s">
        <v>59</v>
      </c>
      <c r="H107" s="70">
        <v>78</v>
      </c>
      <c r="I107" s="51">
        <v>24</v>
      </c>
      <c r="J107" s="69">
        <v>83</v>
      </c>
      <c r="K107" s="34"/>
      <c r="L107" s="65"/>
      <c r="M107" s="65"/>
      <c r="N107" s="65">
        <f>(J107*I107*1)/H107</f>
        <v>25.53846153846154</v>
      </c>
      <c r="O107" s="33">
        <v>1</v>
      </c>
      <c r="P107" s="83" t="s">
        <v>60</v>
      </c>
    </row>
    <row r="108" spans="1:16" s="1" customFormat="1" ht="15.75" thickBot="1">
      <c r="A108" s="135" t="s">
        <v>48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7"/>
    </row>
    <row r="109" spans="1:16" s="1" customFormat="1">
      <c r="A109" s="47">
        <v>1</v>
      </c>
      <c r="B109" s="20" t="s">
        <v>89</v>
      </c>
      <c r="C109" s="107"/>
      <c r="D109" s="9"/>
      <c r="E109" s="10">
        <v>1997</v>
      </c>
      <c r="F109" s="21" t="s">
        <v>88</v>
      </c>
      <c r="G109" s="19" t="s">
        <v>65</v>
      </c>
      <c r="H109" s="22">
        <v>56.5</v>
      </c>
      <c r="I109" s="23">
        <v>12</v>
      </c>
      <c r="J109" s="6">
        <v>59</v>
      </c>
      <c r="K109" s="6"/>
      <c r="L109" s="6"/>
      <c r="M109" s="6"/>
      <c r="N109" s="6">
        <f>(J109*I109*1)/H109</f>
        <v>12.530973451327434</v>
      </c>
      <c r="O109" s="11" t="s">
        <v>128</v>
      </c>
      <c r="P109" s="24" t="s">
        <v>83</v>
      </c>
    </row>
    <row r="110" spans="1:16" s="1" customFormat="1">
      <c r="A110" s="5">
        <v>2</v>
      </c>
      <c r="B110" s="57" t="s">
        <v>155</v>
      </c>
      <c r="C110" s="48"/>
      <c r="D110" s="49"/>
      <c r="E110" s="11">
        <v>1998</v>
      </c>
      <c r="F110" s="65" t="s">
        <v>88</v>
      </c>
      <c r="G110" s="19" t="s">
        <v>65</v>
      </c>
      <c r="H110" s="22">
        <v>70</v>
      </c>
      <c r="I110" s="23">
        <v>12</v>
      </c>
      <c r="J110" s="6">
        <v>40</v>
      </c>
      <c r="K110" s="6"/>
      <c r="L110" s="6"/>
      <c r="M110" s="6"/>
      <c r="N110" s="6">
        <f>(J110*I110*1)/H110</f>
        <v>6.8571428571428568</v>
      </c>
      <c r="O110" s="11" t="s">
        <v>128</v>
      </c>
      <c r="P110" s="24" t="s">
        <v>83</v>
      </c>
    </row>
    <row r="111" spans="1:16" s="1" customFormat="1" ht="15.75" thickBot="1">
      <c r="A111" s="5">
        <v>3</v>
      </c>
      <c r="B111" s="46"/>
      <c r="C111" s="26"/>
      <c r="D111" s="27"/>
      <c r="E111" s="33"/>
      <c r="F111" s="69"/>
      <c r="G111" s="29"/>
      <c r="H111" s="82"/>
      <c r="I111" s="31"/>
      <c r="J111" s="34"/>
      <c r="K111" s="34"/>
      <c r="L111" s="65"/>
      <c r="M111" s="65"/>
      <c r="N111" s="65"/>
      <c r="O111" s="33"/>
      <c r="P111" s="83"/>
    </row>
    <row r="112" spans="1:16" s="1" customFormat="1" ht="15.75" thickBot="1">
      <c r="A112" s="138" t="s">
        <v>11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40"/>
    </row>
    <row r="113" spans="1:16" s="1" customFormat="1" ht="15.75" thickBot="1">
      <c r="A113" s="135" t="s">
        <v>34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7"/>
    </row>
    <row r="114" spans="1:16" s="1" customFormat="1">
      <c r="A114" s="47">
        <v>1</v>
      </c>
      <c r="B114" s="20" t="s">
        <v>82</v>
      </c>
      <c r="C114" s="43"/>
      <c r="D114" s="9"/>
      <c r="E114" s="10">
        <v>2006</v>
      </c>
      <c r="F114" s="21" t="s">
        <v>54</v>
      </c>
      <c r="G114" s="19" t="s">
        <v>65</v>
      </c>
      <c r="H114" s="22">
        <v>52.5</v>
      </c>
      <c r="I114" s="23">
        <v>8</v>
      </c>
      <c r="J114" s="6"/>
      <c r="K114" s="6">
        <v>209</v>
      </c>
      <c r="L114" s="6"/>
      <c r="M114" s="6"/>
      <c r="N114" s="65">
        <f>0.13*K114</f>
        <v>27.17</v>
      </c>
      <c r="O114" s="11" t="s">
        <v>68</v>
      </c>
      <c r="P114" s="24" t="s">
        <v>83</v>
      </c>
    </row>
    <row r="115" spans="1:16" s="1" customFormat="1">
      <c r="A115" s="54">
        <v>2</v>
      </c>
      <c r="B115" s="25" t="s">
        <v>49</v>
      </c>
      <c r="C115" s="25"/>
      <c r="D115" s="78"/>
      <c r="E115" s="10">
        <v>2005</v>
      </c>
      <c r="F115" s="21" t="s">
        <v>50</v>
      </c>
      <c r="G115" s="19" t="s">
        <v>51</v>
      </c>
      <c r="H115" s="79">
        <v>40.1</v>
      </c>
      <c r="I115" s="80">
        <v>6</v>
      </c>
      <c r="J115" s="21"/>
      <c r="K115" s="21">
        <v>174</v>
      </c>
      <c r="L115" s="65"/>
      <c r="M115" s="65"/>
      <c r="N115" s="65">
        <f>0.06*K115</f>
        <v>10.44</v>
      </c>
      <c r="O115" s="11" t="s">
        <v>128</v>
      </c>
      <c r="P115" s="71" t="s">
        <v>52</v>
      </c>
    </row>
    <row r="116" spans="1:16" s="1" customFormat="1">
      <c r="A116" s="53">
        <v>3</v>
      </c>
      <c r="B116" s="20"/>
      <c r="C116" s="20"/>
      <c r="D116" s="9"/>
      <c r="E116" s="10"/>
      <c r="F116" s="21"/>
      <c r="G116" s="19"/>
      <c r="H116" s="22"/>
      <c r="I116" s="23"/>
      <c r="J116" s="6"/>
      <c r="K116" s="6"/>
      <c r="L116" s="6"/>
      <c r="M116" s="6"/>
      <c r="N116" s="6"/>
      <c r="O116" s="11"/>
      <c r="P116" s="24"/>
    </row>
    <row r="117" spans="1:16" s="1" customFormat="1" ht="15.75" thickBot="1">
      <c r="A117" s="61">
        <v>4</v>
      </c>
      <c r="B117" s="20"/>
      <c r="C117" s="20"/>
      <c r="D117" s="9"/>
      <c r="E117" s="10"/>
      <c r="F117" s="21"/>
      <c r="G117" s="19"/>
      <c r="H117" s="22"/>
      <c r="I117" s="23"/>
      <c r="J117" s="6"/>
      <c r="K117" s="6"/>
      <c r="L117" s="6"/>
      <c r="M117" s="6"/>
      <c r="N117" s="6"/>
      <c r="O117" s="11"/>
      <c r="P117" s="24"/>
    </row>
    <row r="118" spans="1:16" s="1" customFormat="1" ht="15.75" thickBot="1">
      <c r="A118" s="135" t="s">
        <v>37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7"/>
    </row>
    <row r="119" spans="1:16" s="1" customFormat="1">
      <c r="A119" s="47">
        <v>1</v>
      </c>
      <c r="B119" s="20" t="s">
        <v>94</v>
      </c>
      <c r="C119" s="43"/>
      <c r="D119" s="9"/>
      <c r="E119" s="10">
        <v>1997</v>
      </c>
      <c r="F119" s="21" t="s">
        <v>85</v>
      </c>
      <c r="G119" s="100" t="s">
        <v>95</v>
      </c>
      <c r="H119" s="22">
        <v>63.7</v>
      </c>
      <c r="I119" s="23">
        <v>16</v>
      </c>
      <c r="J119" s="6"/>
      <c r="K119" s="6">
        <v>207</v>
      </c>
      <c r="L119" s="6"/>
      <c r="M119" s="6"/>
      <c r="N119" s="6">
        <f>0.5*K119</f>
        <v>103.5</v>
      </c>
      <c r="O119" s="11">
        <v>1</v>
      </c>
      <c r="P119" s="24" t="s">
        <v>151</v>
      </c>
    </row>
    <row r="120" spans="1:16" s="1" customFormat="1">
      <c r="A120" s="54">
        <v>2</v>
      </c>
      <c r="B120" s="20" t="s">
        <v>92</v>
      </c>
      <c r="C120" s="20"/>
      <c r="D120" s="9"/>
      <c r="E120" s="10">
        <v>1999</v>
      </c>
      <c r="F120" s="21" t="s">
        <v>93</v>
      </c>
      <c r="G120" s="19" t="s">
        <v>65</v>
      </c>
      <c r="H120" s="22">
        <v>63</v>
      </c>
      <c r="I120" s="23">
        <v>24</v>
      </c>
      <c r="J120" s="6"/>
      <c r="K120" s="6">
        <v>90</v>
      </c>
      <c r="L120" s="6"/>
      <c r="M120" s="6"/>
      <c r="N120" s="6">
        <f>1*K120</f>
        <v>90</v>
      </c>
      <c r="O120" s="11" t="s">
        <v>88</v>
      </c>
      <c r="P120" s="24" t="s">
        <v>83</v>
      </c>
    </row>
    <row r="121" spans="1:16" s="1" customFormat="1">
      <c r="A121" s="99">
        <v>3</v>
      </c>
      <c r="B121" s="20" t="s">
        <v>89</v>
      </c>
      <c r="C121" s="20"/>
      <c r="D121" s="9"/>
      <c r="E121" s="10">
        <v>1997</v>
      </c>
      <c r="F121" s="21" t="s">
        <v>88</v>
      </c>
      <c r="G121" s="19" t="s">
        <v>65</v>
      </c>
      <c r="H121" s="22">
        <v>56.5</v>
      </c>
      <c r="I121" s="23">
        <v>24</v>
      </c>
      <c r="J121" s="6"/>
      <c r="K121" s="6">
        <v>86</v>
      </c>
      <c r="L121" s="6"/>
      <c r="M121" s="6"/>
      <c r="N121" s="6">
        <f>1*K121</f>
        <v>86</v>
      </c>
      <c r="O121" s="11" t="s">
        <v>88</v>
      </c>
      <c r="P121" s="24" t="s">
        <v>83</v>
      </c>
    </row>
    <row r="122" spans="1:16" s="1" customFormat="1" ht="15.75" thickBot="1">
      <c r="A122" s="90">
        <v>4</v>
      </c>
      <c r="B122" s="91" t="s">
        <v>109</v>
      </c>
      <c r="C122" s="91"/>
      <c r="D122" s="92"/>
      <c r="E122" s="93">
        <v>1996</v>
      </c>
      <c r="F122" s="94">
        <v>1</v>
      </c>
      <c r="G122" s="60" t="s">
        <v>65</v>
      </c>
      <c r="H122" s="95">
        <v>64</v>
      </c>
      <c r="I122" s="96">
        <v>16</v>
      </c>
      <c r="J122" s="59"/>
      <c r="K122" s="59">
        <v>111</v>
      </c>
      <c r="L122" s="59"/>
      <c r="M122" s="59"/>
      <c r="N122" s="112">
        <f>0.5*K122</f>
        <v>55.5</v>
      </c>
      <c r="O122" s="97">
        <v>2</v>
      </c>
      <c r="P122" s="98" t="s">
        <v>66</v>
      </c>
    </row>
    <row r="123" spans="1:16">
      <c r="A123" s="2"/>
      <c r="B123" s="13"/>
      <c r="C123" s="13"/>
      <c r="D123" s="14"/>
      <c r="E123" s="15"/>
      <c r="F123" s="7"/>
      <c r="G123" s="16"/>
      <c r="H123" s="17"/>
      <c r="I123" s="17"/>
      <c r="J123" s="7"/>
      <c r="K123" s="7"/>
      <c r="L123" s="7"/>
      <c r="M123" s="7"/>
      <c r="N123" s="7"/>
      <c r="O123" s="18"/>
      <c r="P123" s="13"/>
    </row>
    <row r="124" spans="1:16">
      <c r="A124" s="141" t="s">
        <v>149</v>
      </c>
      <c r="B124" s="141"/>
      <c r="C124" s="141"/>
      <c r="D124" s="141"/>
      <c r="E124" s="141"/>
      <c r="F124" s="35"/>
      <c r="G124" s="133" t="s">
        <v>150</v>
      </c>
      <c r="H124" s="133"/>
      <c r="I124" s="133"/>
      <c r="J124" s="133"/>
      <c r="K124" s="134"/>
      <c r="L124" s="134"/>
      <c r="M124" s="134"/>
      <c r="N124" s="134"/>
      <c r="O124" s="134"/>
      <c r="P124" s="134"/>
    </row>
    <row r="125" spans="1:16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>
      <c r="A126" s="141" t="s">
        <v>20</v>
      </c>
      <c r="B126" s="141"/>
      <c r="C126" s="141"/>
      <c r="D126" s="141"/>
      <c r="E126" s="141"/>
      <c r="F126" s="35"/>
      <c r="G126" s="133" t="s">
        <v>156</v>
      </c>
      <c r="H126" s="133"/>
      <c r="I126" s="133"/>
      <c r="J126" s="133"/>
      <c r="K126" s="134"/>
      <c r="L126" s="134"/>
      <c r="M126" s="134"/>
      <c r="N126" s="134"/>
      <c r="O126" s="134"/>
      <c r="P126" s="134"/>
    </row>
    <row r="127" spans="1:16" ht="21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1:16">
      <c r="A128" s="132" t="s">
        <v>46</v>
      </c>
      <c r="B128" s="132"/>
      <c r="C128" s="132"/>
      <c r="D128" s="132"/>
      <c r="E128" s="132"/>
      <c r="F128" s="132"/>
      <c r="G128" s="132"/>
      <c r="H128" s="132"/>
      <c r="I128" s="132" t="s">
        <v>47</v>
      </c>
      <c r="J128" s="132"/>
      <c r="K128" s="132"/>
      <c r="L128" s="132"/>
      <c r="M128" s="132"/>
      <c r="N128" s="132"/>
      <c r="O128" s="132"/>
      <c r="P128" s="132"/>
    </row>
    <row r="129" spans="1:16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</sheetData>
  <sortState ref="B85:P86">
    <sortCondition descending="1" ref="N85:N86"/>
  </sortState>
  <mergeCells count="62">
    <mergeCell ref="A100:P100"/>
    <mergeCell ref="A97:P97"/>
    <mergeCell ref="A71:P71"/>
    <mergeCell ref="A75:P75"/>
    <mergeCell ref="A81:P81"/>
    <mergeCell ref="A93:P93"/>
    <mergeCell ref="A45:P45"/>
    <mergeCell ref="A64:P64"/>
    <mergeCell ref="A78:P78"/>
    <mergeCell ref="E8:N8"/>
    <mergeCell ref="A89:P89"/>
    <mergeCell ref="A39:P39"/>
    <mergeCell ref="A35:P35"/>
    <mergeCell ref="A30:P30"/>
    <mergeCell ref="A25:P25"/>
    <mergeCell ref="A85:P85"/>
    <mergeCell ref="A60:P60"/>
    <mergeCell ref="A13:P13"/>
    <mergeCell ref="A128:H128"/>
    <mergeCell ref="I128:P128"/>
    <mergeCell ref="G124:P124"/>
    <mergeCell ref="G126:P126"/>
    <mergeCell ref="A104:P104"/>
    <mergeCell ref="A118:P118"/>
    <mergeCell ref="A113:P113"/>
    <mergeCell ref="A112:P112"/>
    <mergeCell ref="A126:E126"/>
    <mergeCell ref="A108:P108"/>
    <mergeCell ref="A124:E124"/>
    <mergeCell ref="D6:O6"/>
    <mergeCell ref="E7:N7"/>
    <mergeCell ref="A96:P96"/>
    <mergeCell ref="N10:N11"/>
    <mergeCell ref="A20:P20"/>
    <mergeCell ref="A12:P12"/>
    <mergeCell ref="H10:H11"/>
    <mergeCell ref="P10:P11"/>
    <mergeCell ref="E10:E11"/>
    <mergeCell ref="F10:F11"/>
    <mergeCell ref="A42:P42"/>
    <mergeCell ref="A48:P48"/>
    <mergeCell ref="A53:P53"/>
    <mergeCell ref="A56:P56"/>
    <mergeCell ref="A67:P67"/>
    <mergeCell ref="A82:P82"/>
    <mergeCell ref="A1:P1"/>
    <mergeCell ref="A2:P2"/>
    <mergeCell ref="A3:P3"/>
    <mergeCell ref="A4:P4"/>
    <mergeCell ref="B5:P5"/>
    <mergeCell ref="A7:D7"/>
    <mergeCell ref="B10:D11"/>
    <mergeCell ref="G10:G11"/>
    <mergeCell ref="J10:J11"/>
    <mergeCell ref="O7:P7"/>
    <mergeCell ref="O8:P8"/>
    <mergeCell ref="A8:C8"/>
    <mergeCell ref="K10:L10"/>
    <mergeCell ref="I10:I11"/>
    <mergeCell ref="O10:O11"/>
    <mergeCell ref="M10:M11"/>
    <mergeCell ref="A10:A11"/>
  </mergeCells>
  <printOptions horizontalCentered="1"/>
  <pageMargins left="0" right="0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ДВ,ДЦ,Р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Женек</dc:creator>
  <cp:lastModifiedBy>Shvanev</cp:lastModifiedBy>
  <cp:lastPrinted>2018-01-23T11:38:49Z</cp:lastPrinted>
  <dcterms:created xsi:type="dcterms:W3CDTF">2017-02-20T14:54:52Z</dcterms:created>
  <dcterms:modified xsi:type="dcterms:W3CDTF">2018-01-23T11:39:18Z</dcterms:modified>
</cp:coreProperties>
</file>